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asche\Documents\PRESS RELEASES all\Press Releases Published REGULATORY\"/>
    </mc:Choice>
  </mc:AlternateContent>
  <bookViews>
    <workbookView xWindow="120" yWindow="870" windowWidth="9435" windowHeight="4695"/>
  </bookViews>
  <sheets>
    <sheet name="QTR  Income Statement" sheetId="11" r:id="rId1"/>
    <sheet name="YTD Income Statement" sheetId="10" r:id="rId2"/>
    <sheet name="Balance Sheets" sheetId="4" r:id="rId3"/>
    <sheet name="Segment Results" sheetId="7" r:id="rId4"/>
    <sheet name="Cash Flow" sheetId="5" r:id="rId5"/>
  </sheets>
  <definedNames>
    <definedName name="_C" localSheetId="0">#REF!</definedName>
    <definedName name="_C" localSheetId="3">'Segment Results'!$A$1:$Q$28</definedName>
    <definedName name="_C" localSheetId="1">#REF!</definedName>
    <definedName name="_C">#REF!</definedName>
    <definedName name="A" localSheetId="0">#REF!</definedName>
    <definedName name="A" localSheetId="1">#REF!</definedName>
    <definedName name="A">#REF!</definedName>
    <definedName name="B" localSheetId="0">'QTR  Income Statement'!$A$1:$G$58</definedName>
    <definedName name="B" localSheetId="1">'YTD Income Statement'!$A$1:$G$58</definedName>
    <definedName name="B">#REF!</definedName>
    <definedName name="D">'Balance Sheets'!$A$1:$F$76</definedName>
    <definedName name="_xlnm.Print_Area" localSheetId="2">'Balance Sheets'!$A$1:$E$76</definedName>
    <definedName name="_xlnm.Print_Area" localSheetId="4">'Cash Flow'!$A$1:$G$57</definedName>
    <definedName name="_xlnm.Print_Area" localSheetId="0">'QTR  Income Statement'!$A$1:$G$58</definedName>
    <definedName name="_xlnm.Print_Area" localSheetId="3">'Segment Results'!$A$1:$N$53</definedName>
    <definedName name="_xlnm.Print_Area" localSheetId="1">'YTD Income Statement'!$A$1:$G$58</definedName>
  </definedNames>
  <calcPr calcId="152511"/>
</workbook>
</file>

<file path=xl/calcChain.xml><?xml version="1.0" encoding="utf-8"?>
<calcChain xmlns="http://schemas.openxmlformats.org/spreadsheetml/2006/main">
  <c r="F46" i="11" l="1"/>
  <c r="F45" i="11"/>
  <c r="F42" i="11"/>
  <c r="F41" i="11"/>
  <c r="F25" i="10" l="1"/>
  <c r="F30" i="11" l="1"/>
  <c r="F36" i="11"/>
  <c r="F33" i="11"/>
  <c r="F27" i="11"/>
  <c r="F26" i="11"/>
  <c r="F25" i="11"/>
  <c r="E22" i="11"/>
  <c r="E23" i="11" s="1"/>
  <c r="E28" i="11" s="1"/>
  <c r="C22" i="11"/>
  <c r="F21" i="11"/>
  <c r="E17" i="11"/>
  <c r="C17" i="11"/>
  <c r="F16" i="11"/>
  <c r="F15" i="11"/>
  <c r="F22" i="11" l="1"/>
  <c r="F17" i="11"/>
  <c r="E32" i="11"/>
  <c r="E35" i="11" s="1"/>
  <c r="E37" i="11" s="1"/>
  <c r="C23" i="11"/>
  <c r="C28" i="11" s="1"/>
  <c r="F28" i="11" s="1"/>
  <c r="C32" i="11" l="1"/>
  <c r="C35" i="11" s="1"/>
  <c r="F23" i="11"/>
  <c r="F32" i="11" l="1"/>
  <c r="C37" i="11"/>
  <c r="F37" i="11" s="1"/>
  <c r="F35" i="11"/>
  <c r="L44" i="7" l="1"/>
  <c r="L45" i="7" s="1"/>
  <c r="K44" i="7"/>
  <c r="K45" i="7" s="1"/>
  <c r="I44" i="7"/>
  <c r="I45" i="7" s="1"/>
  <c r="H44" i="7"/>
  <c r="H45" i="7" s="1"/>
  <c r="F44" i="7"/>
  <c r="F45" i="7" s="1"/>
  <c r="E44" i="7"/>
  <c r="E45" i="7" s="1"/>
  <c r="C44" i="7"/>
  <c r="C45" i="7" s="1"/>
  <c r="B44" i="7"/>
  <c r="D44" i="7" s="1"/>
  <c r="L42" i="7"/>
  <c r="K42" i="7"/>
  <c r="I42" i="7"/>
  <c r="H42" i="7"/>
  <c r="F42" i="7"/>
  <c r="E42" i="7"/>
  <c r="C42" i="7"/>
  <c r="B42" i="7"/>
  <c r="L40" i="7"/>
  <c r="K40" i="7"/>
  <c r="I40" i="7"/>
  <c r="H40" i="7"/>
  <c r="F40" i="7"/>
  <c r="E40" i="7"/>
  <c r="C40" i="7"/>
  <c r="B40" i="7"/>
  <c r="M39" i="7"/>
  <c r="J39" i="7"/>
  <c r="G39" i="7"/>
  <c r="D39" i="7"/>
  <c r="L37" i="7"/>
  <c r="K37" i="7"/>
  <c r="I37" i="7"/>
  <c r="H37" i="7"/>
  <c r="F37" i="7"/>
  <c r="E37" i="7"/>
  <c r="C37" i="7"/>
  <c r="B37" i="7"/>
  <c r="M36" i="7"/>
  <c r="J36" i="7"/>
  <c r="G36" i="7"/>
  <c r="D36" i="7"/>
  <c r="M34" i="7"/>
  <c r="J34" i="7"/>
  <c r="G34" i="7"/>
  <c r="D34" i="7"/>
  <c r="M42" i="7" l="1"/>
  <c r="G42" i="7"/>
  <c r="M44" i="7"/>
  <c r="J42" i="7"/>
  <c r="D42" i="7"/>
  <c r="J44" i="7"/>
  <c r="B45" i="7"/>
  <c r="G44" i="7"/>
  <c r="E70" i="4" l="1"/>
  <c r="E72" i="4" s="1"/>
  <c r="E62" i="4"/>
  <c r="E54" i="4"/>
  <c r="E36" i="4"/>
  <c r="E28" i="4"/>
  <c r="E24" i="4"/>
  <c r="F15" i="10"/>
  <c r="F27" i="10"/>
  <c r="E22" i="10"/>
  <c r="E23" i="10" s="1"/>
  <c r="E28" i="10" s="1"/>
  <c r="E17" i="10"/>
  <c r="E38" i="4" l="1"/>
  <c r="E74" i="4"/>
  <c r="E32" i="10"/>
  <c r="E35" i="10" s="1"/>
  <c r="E37" i="10" s="1"/>
  <c r="F36" i="10" l="1"/>
  <c r="D14" i="7" l="1"/>
  <c r="G38" i="5" l="1"/>
  <c r="F46" i="10" l="1"/>
  <c r="F45" i="10"/>
  <c r="F42" i="10"/>
  <c r="F41" i="10"/>
  <c r="F33" i="10"/>
  <c r="F30" i="10"/>
  <c r="F26" i="10"/>
  <c r="C22" i="10"/>
  <c r="C23" i="10" s="1"/>
  <c r="C28" i="10" s="1"/>
  <c r="F21" i="10"/>
  <c r="C17" i="10"/>
  <c r="F16" i="10"/>
  <c r="F23" i="10" l="1"/>
  <c r="C32" i="10"/>
  <c r="F17" i="10"/>
  <c r="F22" i="10"/>
  <c r="F28" i="10" l="1"/>
  <c r="F32" i="10"/>
  <c r="C35" i="10"/>
  <c r="C37" i="10" l="1"/>
  <c r="F37" i="10" s="1"/>
  <c r="F35" i="10"/>
  <c r="C62" i="4" l="1"/>
  <c r="G14" i="7" l="1"/>
  <c r="G51" i="5" l="1"/>
  <c r="E51" i="5"/>
  <c r="B22" i="7" l="1"/>
  <c r="M16" i="7" l="1"/>
  <c r="G16" i="7"/>
  <c r="M19" i="7" l="1"/>
  <c r="J19" i="7" l="1"/>
  <c r="H20" i="7" l="1"/>
  <c r="F20" i="7" l="1"/>
  <c r="E20" i="7" l="1"/>
  <c r="C20" i="7"/>
  <c r="C17" i="7"/>
  <c r="B24" i="7"/>
  <c r="E24" i="7"/>
  <c r="H24" i="7"/>
  <c r="K24" i="7"/>
  <c r="F24" i="7"/>
  <c r="F25" i="7" s="1"/>
  <c r="C24" i="7"/>
  <c r="C25" i="7" s="1"/>
  <c r="I24" i="7"/>
  <c r="I25" i="7" s="1"/>
  <c r="L24" i="7"/>
  <c r="L25" i="7" s="1"/>
  <c r="F22" i="7"/>
  <c r="C22" i="7"/>
  <c r="D22" i="7" s="1"/>
  <c r="I22" i="7"/>
  <c r="L22" i="7"/>
  <c r="O19" i="7"/>
  <c r="P19" i="7"/>
  <c r="P16" i="7"/>
  <c r="P14" i="7"/>
  <c r="O16" i="7"/>
  <c r="O14" i="7"/>
  <c r="I20" i="7"/>
  <c r="E22" i="7"/>
  <c r="K22" i="7"/>
  <c r="H22" i="7"/>
  <c r="L20" i="7"/>
  <c r="K20" i="7"/>
  <c r="B20" i="7"/>
  <c r="G19" i="7"/>
  <c r="L17" i="7"/>
  <c r="K17" i="7"/>
  <c r="I17" i="7"/>
  <c r="H17" i="7"/>
  <c r="F17" i="7"/>
  <c r="E17" i="7"/>
  <c r="B17" i="7"/>
  <c r="J16" i="7"/>
  <c r="D16" i="7"/>
  <c r="M14" i="7"/>
  <c r="J14" i="7"/>
  <c r="P12" i="7"/>
  <c r="O12" i="7"/>
  <c r="G28" i="5"/>
  <c r="C54" i="4"/>
  <c r="C70" i="4"/>
  <c r="C72" i="4" s="1"/>
  <c r="C24" i="4"/>
  <c r="C28" i="4"/>
  <c r="C36" i="4"/>
  <c r="E28" i="5"/>
  <c r="E38" i="5"/>
  <c r="K25" i="7" l="1"/>
  <c r="M24" i="7"/>
  <c r="J24" i="7"/>
  <c r="C38" i="4"/>
  <c r="D24" i="7"/>
  <c r="H25" i="7"/>
  <c r="P20" i="7"/>
  <c r="B25" i="7"/>
  <c r="G54" i="5"/>
  <c r="G56" i="5" s="1"/>
  <c r="J22" i="7"/>
  <c r="M22" i="7"/>
  <c r="O17" i="7"/>
  <c r="G22" i="7"/>
  <c r="O22" i="7"/>
  <c r="E54" i="5"/>
  <c r="E56" i="5" s="1"/>
  <c r="C74" i="4"/>
  <c r="P17" i="7"/>
  <c r="P22" i="7"/>
  <c r="P24" i="7"/>
  <c r="P25" i="7" s="1"/>
  <c r="O20" i="7"/>
  <c r="O24" i="7"/>
  <c r="O25" i="7" s="1"/>
  <c r="G24" i="7"/>
  <c r="E25" i="7"/>
</calcChain>
</file>

<file path=xl/sharedStrings.xml><?xml version="1.0" encoding="utf-8"?>
<sst xmlns="http://schemas.openxmlformats.org/spreadsheetml/2006/main" count="248" uniqueCount="161">
  <si>
    <t>Press Release</t>
  </si>
  <si>
    <t>CRAWFORD  &amp;  COMPANY</t>
  </si>
  <si>
    <t>% Change</t>
  </si>
  <si>
    <t>Costs and Expenses:</t>
  </si>
  <si>
    <t>Total Costs and Expenses</t>
  </si>
  <si>
    <t>CRAWFORD &amp; COMPANY</t>
  </si>
  <si>
    <t xml:space="preserve">  Total</t>
  </si>
  <si>
    <t>Current Assets:</t>
  </si>
  <si>
    <t>Total Current Assets</t>
  </si>
  <si>
    <t>Net Property and Equipment</t>
  </si>
  <si>
    <t>Total Assets</t>
  </si>
  <si>
    <t>Current Liabilities:</t>
  </si>
  <si>
    <t>Total Current Liabilities</t>
  </si>
  <si>
    <t>Shareholders' Investment:</t>
  </si>
  <si>
    <t>Total Shareholders' Investment</t>
  </si>
  <si>
    <t>Total Liabilities and Shareholders' Investment</t>
  </si>
  <si>
    <t>(In Thousands)</t>
  </si>
  <si>
    <t xml:space="preserve">         CRAWFORD &amp; COMPANY</t>
  </si>
  <si>
    <t>Total Revenues</t>
  </si>
  <si>
    <t>Revenues:</t>
  </si>
  <si>
    <t>Cash Flows From Operating Activities:</t>
  </si>
  <si>
    <t>Cash Flows From Investing Activities:</t>
  </si>
  <si>
    <t>Cash Flows From Financing Activities:</t>
  </si>
  <si>
    <t>Revenues Before Reimbursements</t>
  </si>
  <si>
    <t xml:space="preserve">           Accounts Payable and Accrued Liabilities</t>
  </si>
  <si>
    <t xml:space="preserve">           Deferred Revenues</t>
  </si>
  <si>
    <t>Other Assets:</t>
  </si>
  <si>
    <t>Total Other Assets</t>
  </si>
  <si>
    <t>Noncurrent Liabilities:</t>
  </si>
  <si>
    <t>Total Noncurrent Liabilities</t>
  </si>
  <si>
    <t>Cash and Cash Equivalents</t>
  </si>
  <si>
    <t>Accounts Receivable, Net</t>
  </si>
  <si>
    <t>Prepaid Expenses and Other Current Assets</t>
  </si>
  <si>
    <t>Less Accumulated Depreciation</t>
  </si>
  <si>
    <t>Capitalized Software Costs, Net</t>
  </si>
  <si>
    <t>Short-Term Borrowings</t>
  </si>
  <si>
    <t>Accounts Payable</t>
  </si>
  <si>
    <t xml:space="preserve">Deferred Revenues </t>
  </si>
  <si>
    <t>Deferred Revenues</t>
  </si>
  <si>
    <t>Self-Insured Risks</t>
  </si>
  <si>
    <t>Class A Common Stock, $1.00 Par Value</t>
  </si>
  <si>
    <t>Class B Common Stock, $1.00 Par Value</t>
  </si>
  <si>
    <t>Additional Paid-in Capital</t>
  </si>
  <si>
    <t>Retained Earnings</t>
  </si>
  <si>
    <t>Accumulated Other Comprehensive Loss</t>
  </si>
  <si>
    <t>Capitalization of Computer Software Costs</t>
  </si>
  <si>
    <t>Unaudited</t>
  </si>
  <si>
    <t xml:space="preserve">   Class A Common Stock</t>
  </si>
  <si>
    <t xml:space="preserve">   Class B Common Stock</t>
  </si>
  <si>
    <t>Total Operating Expenses</t>
  </si>
  <si>
    <t>%</t>
  </si>
  <si>
    <t>Change</t>
  </si>
  <si>
    <t xml:space="preserve">    SUMMARY RESULTS BY OPERATING SEGMENT</t>
  </si>
  <si>
    <t>CONDENSED CONSOLIDATED STATEMENTS OF CASH FLOWS</t>
  </si>
  <si>
    <t>Long-Term Debt and Capital Leases, Less Current Installments</t>
  </si>
  <si>
    <t>(In Thousands, Except Percentages)</t>
  </si>
  <si>
    <t>nm = not meaningful</t>
  </si>
  <si>
    <t>Broadspire</t>
  </si>
  <si>
    <t>Goodwill</t>
  </si>
  <si>
    <t>Other Noncurrent Assets</t>
  </si>
  <si>
    <t>Property and Equipment</t>
  </si>
  <si>
    <t>Intangible Assets Arising from Business Acquisitions, Net</t>
  </si>
  <si>
    <t>Accrued Compensation and Related Costs</t>
  </si>
  <si>
    <t>Other Noncurrent Liabilities</t>
  </si>
  <si>
    <t xml:space="preserve">           Prepaid Expenses and Other Operating Activities</t>
  </si>
  <si>
    <t>CRAWFORD &amp; COMPANY  1001 SUMMIT BOULEVARD,  ATLANTA, GEORGIA 30319  (404) 300-1000</t>
  </si>
  <si>
    <t>Cash Dividends Declared Per Share:</t>
  </si>
  <si>
    <t>% of Revenues Before Reimbursements</t>
  </si>
  <si>
    <t>Noncontrolling Interests</t>
  </si>
  <si>
    <t>Net Cash Used In Investing Activities</t>
  </si>
  <si>
    <t xml:space="preserve">      Depreciation and Amortization</t>
  </si>
  <si>
    <t xml:space="preserve">           Accounts Receivable, Net</t>
  </si>
  <si>
    <t xml:space="preserve">           Unbilled Revenues, Net</t>
  </si>
  <si>
    <t xml:space="preserve">           Accrued or Prepaid Income Taxes</t>
  </si>
  <si>
    <t>Deferred Income Tax Assets</t>
  </si>
  <si>
    <t>Cash and Cash Equivalents at Beginning of Year</t>
  </si>
  <si>
    <t>Other Accrued Liabilities</t>
  </si>
  <si>
    <t>Acquisitions of Property and Equipment</t>
  </si>
  <si>
    <t>Unbilled Revenues, at Estimated Billable Amounts</t>
  </si>
  <si>
    <t xml:space="preserve">           Accrued Retirement Costs</t>
  </si>
  <si>
    <t>Deferred Income Taxes</t>
  </si>
  <si>
    <t xml:space="preserve">Net Income </t>
  </si>
  <si>
    <t>Deferred Rent</t>
  </si>
  <si>
    <t>Proceeds from Disposals of Property and Equipment</t>
  </si>
  <si>
    <t>Total Costs of Services</t>
  </si>
  <si>
    <t>Reimbursements</t>
  </si>
  <si>
    <t>Corporate Interest Expense, Net</t>
  </si>
  <si>
    <t>Selling, General, and Administrative Expenses</t>
  </si>
  <si>
    <t>Income Taxes Payable</t>
  </si>
  <si>
    <t>Effects of Exchange Rate Changes on Cash and Cash Equivalents</t>
  </si>
  <si>
    <t xml:space="preserve">      Stock-Based Compensation</t>
  </si>
  <si>
    <t>Cash Dividends Paid</t>
  </si>
  <si>
    <t>Shareholders' Investment Attributable to Shareholders of Crawford &amp; Company</t>
  </si>
  <si>
    <t>December 31,</t>
  </si>
  <si>
    <t>ASSETS</t>
  </si>
  <si>
    <t>LIABILITIES AND SHAREHOLDERS' INVESTMENT</t>
  </si>
  <si>
    <t>CONDENSED CONSOLIDATED BALANCE SHEETS</t>
  </si>
  <si>
    <t>(In Thousands, Except Par Values)</t>
  </si>
  <si>
    <t>Class A Common Stock</t>
  </si>
  <si>
    <t>Class B Common Stock</t>
  </si>
  <si>
    <t>Cash Dividends Per Share:</t>
  </si>
  <si>
    <t>(In Thousands, Except Per Share Amounts and Percentages)</t>
  </si>
  <si>
    <t>Repurchases of Common Stock</t>
  </si>
  <si>
    <t>Other Investing Activities</t>
  </si>
  <si>
    <t>Other Income</t>
  </si>
  <si>
    <t>Payments Related to Shares Received for Withholding Taxes Under Stock-Based Compensation Plans</t>
  </si>
  <si>
    <t>Proceeds from Shares Purchased Under Employee Stock-Based Compensation Plans</t>
  </si>
  <si>
    <t>Provision for Income Taxes</t>
  </si>
  <si>
    <t>Operating Earnings   (1)</t>
  </si>
  <si>
    <t xml:space="preserve">  Reimbursements</t>
  </si>
  <si>
    <t xml:space="preserve">  Costs of Services Provided, Before Reimbursements</t>
  </si>
  <si>
    <t>Accrued Pension Liabilities</t>
  </si>
  <si>
    <t>Direct Compensation, Fringe Benefits &amp; Non-Employee Labor</t>
  </si>
  <si>
    <t>Expenses Other than Reimbursements, Direct Compensation, Fringe Benefits &amp; Non-Employee Labor</t>
  </si>
  <si>
    <t>NOTE:  "Direct Compensation, Fringe Benefits &amp; Non-Employee Labor" and "Expenses Other Than Direct Compensation, Fringe Benefits &amp; Non-Employee Labor" components are not comparable across</t>
  </si>
  <si>
    <t>segments, but are comparable within each segment across periods.</t>
  </si>
  <si>
    <t xml:space="preserve"> </t>
  </si>
  <si>
    <t>Income Taxes Receivable</t>
  </si>
  <si>
    <t>Increases in Short-Term and Revolving Credit Facility Borrowings</t>
  </si>
  <si>
    <t>Cash Surrendered in Sale of Business</t>
  </si>
  <si>
    <t xml:space="preserve">      Changes in Operating Assets and Liabilities, Net of Effects of </t>
  </si>
  <si>
    <t xml:space="preserve">      Acquisitions and Dispositions:</t>
  </si>
  <si>
    <t>Payments for Acquisitions, Net of Cash Acquired</t>
  </si>
  <si>
    <t>Payments on Short-Term and Revolving Credit Facility Borrowings</t>
  </si>
  <si>
    <t>Restructuring and Special Charges</t>
  </si>
  <si>
    <t>― %</t>
  </si>
  <si>
    <t>―</t>
  </si>
  <si>
    <t>CONDENSED CONSOLIDATED STATEMENTS OF OPERATIONS</t>
  </si>
  <si>
    <t>International</t>
  </si>
  <si>
    <t>Current Installments of Capital Leases</t>
  </si>
  <si>
    <t>U.S. Services</t>
  </si>
  <si>
    <t>Garden City Group</t>
  </si>
  <si>
    <t>Activities:</t>
  </si>
  <si>
    <t>Income Before Income Taxes</t>
  </si>
  <si>
    <t>Net Income</t>
  </si>
  <si>
    <t>Net Income Attributable to Shareholders of Crawford &amp; Company</t>
  </si>
  <si>
    <t>Earnings Per Share - Basic:</t>
  </si>
  <si>
    <t>Earnings Per Share - Diluted:</t>
  </si>
  <si>
    <t>Net Cash (Used In) Provided By Financing Activities</t>
  </si>
  <si>
    <t>Other Financing Activities</t>
  </si>
  <si>
    <t>Cash and Cash Equivalents at End of Period</t>
  </si>
  <si>
    <t>Reconciliation of Net Income to Net Cash Provided by Operating</t>
  </si>
  <si>
    <t>Net Cash Provided by Operating Activities</t>
  </si>
  <si>
    <t>Decrease in Note Payable for Stock Repurchase</t>
  </si>
  <si>
    <t>Payments on Capital Lease Obligations</t>
  </si>
  <si>
    <t>(Decrease) Increase in Cash and Cash Equivalents</t>
  </si>
  <si>
    <t>Net Income Attributable to Noncontrolling Interests</t>
  </si>
  <si>
    <t>of customer-relationship intangible assets, restructuring and special charges, and certain unallocated corporate and shared costs.  See pages 5-6 for additional information about segment operating earnings.</t>
  </si>
  <si>
    <t>(1) A non-GAAP financial measurement which represents net income attributable to the applicable reporting segment excluding income taxes, net corporate interest expense, stock option expense, amortization</t>
  </si>
  <si>
    <t>Dividends Paid to Noncontrolling Interests</t>
  </si>
  <si>
    <t>Nine Months Ended September 30,</t>
  </si>
  <si>
    <t>Three Months Ended September 30,</t>
  </si>
  <si>
    <t>September 30</t>
  </si>
  <si>
    <t>Net Income (Loss)</t>
  </si>
  <si>
    <t>Net (Income) Loss Attributable to Noncontrolling Interests</t>
  </si>
  <si>
    <t>Net Income (Loss) Attributable to Shareholders of Crawford &amp; Company</t>
  </si>
  <si>
    <t>Nine Months Ended September 30, 2016 and September 30, 2015</t>
  </si>
  <si>
    <t>Earnings (Loss) Per Share - Basic:</t>
  </si>
  <si>
    <t>Earnings (Loss) Per Share - Diluted:</t>
  </si>
  <si>
    <t>As of September 30, 2016 and December 31, 2015</t>
  </si>
  <si>
    <t>―%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</si>
</sst>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000_);\(&quot;$&quot;#,##0.0000\)"/>
    <numFmt numFmtId="167" formatCode="0%;\ \(0%\)"/>
    <numFmt numFmtId="168" formatCode="#,##0%;\ \(#,##0%\)"/>
    <numFmt numFmtId="169" formatCode="_(&quot;$&quot;* #,##0_);_(&quot;$&quot;* \(#,##0\);_(&quot;$&quot;* &quot;-&quot;??_);_(@_)"/>
    <numFmt numFmtId="170" formatCode="_(* #,##0_);_(* \(#,##0\);_(* &quot;-&quot;??_);_(@_)"/>
    <numFmt numFmtId="171" formatCode="#,##0%;\ \(#,##0\)%"/>
  </numFmts>
  <fonts count="22">
    <font>
      <sz val="12"/>
      <name val="TMSRMN"/>
    </font>
    <font>
      <sz val="24"/>
      <color indexed="8"/>
      <name val="Arial"/>
      <family val="2"/>
    </font>
    <font>
      <sz val="12"/>
      <name val="TMSRMN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u/>
      <sz val="12"/>
      <color indexed="8"/>
      <name val="Arial"/>
      <family val="2"/>
    </font>
    <font>
      <u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12"/>
      <name val="Century Schoolbook"/>
      <family val="1"/>
    </font>
    <font>
      <sz val="10.5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Century Schoolbook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2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3">
    <xf numFmtId="0" fontId="0" fillId="2" borderId="0" xfId="0" applyNumberFormat="1"/>
    <xf numFmtId="0" fontId="1" fillId="2" borderId="0" xfId="0" applyNumberFormat="1" applyFont="1" applyAlignment="1">
      <alignment horizontal="centerContinuous"/>
    </xf>
    <xf numFmtId="0" fontId="3" fillId="2" borderId="0" xfId="0" applyNumberFormat="1" applyFont="1"/>
    <xf numFmtId="0" fontId="3" fillId="2" borderId="0" xfId="0" applyNumberFormat="1" applyFont="1" applyAlignment="1">
      <alignment horizontal="centerContinuous"/>
    </xf>
    <xf numFmtId="0" fontId="5" fillId="2" borderId="0" xfId="0" applyNumberFormat="1" applyFont="1"/>
    <xf numFmtId="0" fontId="7" fillId="2" borderId="0" xfId="0" applyNumberFormat="1" applyFont="1" applyAlignment="1">
      <alignment horizontal="center"/>
    </xf>
    <xf numFmtId="0" fontId="8" fillId="2" borderId="0" xfId="0" applyNumberFormat="1" applyFont="1"/>
    <xf numFmtId="0" fontId="8" fillId="2" borderId="0" xfId="0" applyNumberFormat="1" applyFont="1" applyAlignment="1">
      <alignment horizontal="center"/>
    </xf>
    <xf numFmtId="0" fontId="8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center"/>
    </xf>
    <xf numFmtId="0" fontId="9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left" indent="2"/>
    </xf>
    <xf numFmtId="169" fontId="6" fillId="3" borderId="0" xfId="0" applyNumberFormat="1" applyFont="1" applyFill="1"/>
    <xf numFmtId="0" fontId="6" fillId="3" borderId="0" xfId="0" applyNumberFormat="1" applyFont="1" applyFill="1"/>
    <xf numFmtId="169" fontId="5" fillId="3" borderId="0" xfId="0" applyNumberFormat="1" applyFont="1" applyFill="1"/>
    <xf numFmtId="168" fontId="5" fillId="2" borderId="0" xfId="1" applyNumberFormat="1" applyFont="1" applyFill="1"/>
    <xf numFmtId="170" fontId="6" fillId="3" borderId="3" xfId="1" applyNumberFormat="1" applyFont="1" applyFill="1" applyBorder="1"/>
    <xf numFmtId="170" fontId="5" fillId="3" borderId="3" xfId="1" applyNumberFormat="1" applyFont="1" applyFill="1" applyBorder="1"/>
    <xf numFmtId="0" fontId="5" fillId="2" borderId="0" xfId="0" applyNumberFormat="1" applyFont="1" applyAlignment="1">
      <alignment horizontal="left"/>
    </xf>
    <xf numFmtId="170" fontId="6" fillId="3" borderId="0" xfId="1" applyNumberFormat="1" applyFont="1" applyFill="1"/>
    <xf numFmtId="5" fontId="6" fillId="3" borderId="0" xfId="0" applyNumberFormat="1" applyFont="1" applyFill="1"/>
    <xf numFmtId="170" fontId="5" fillId="3" borderId="0" xfId="1" applyNumberFormat="1" applyFont="1" applyFill="1"/>
    <xf numFmtId="37" fontId="6" fillId="3" borderId="0" xfId="0" applyNumberFormat="1" applyFont="1" applyFill="1"/>
    <xf numFmtId="170" fontId="6" fillId="3" borderId="0" xfId="1" applyNumberFormat="1" applyFont="1" applyFill="1" applyBorder="1"/>
    <xf numFmtId="170" fontId="5" fillId="3" borderId="0" xfId="1" applyNumberFormat="1" applyFont="1" applyFill="1" applyBorder="1"/>
    <xf numFmtId="170" fontId="6" fillId="3" borderId="5" xfId="1" applyNumberFormat="1" applyFont="1" applyFill="1" applyBorder="1"/>
    <xf numFmtId="37" fontId="8" fillId="3" borderId="0" xfId="0" applyNumberFormat="1" applyFont="1" applyFill="1"/>
    <xf numFmtId="170" fontId="5" fillId="3" borderId="5" xfId="1" applyNumberFormat="1" applyFont="1" applyFill="1" applyBorder="1"/>
    <xf numFmtId="170" fontId="6" fillId="0" borderId="1" xfId="1" applyNumberFormat="1" applyFont="1" applyFill="1" applyBorder="1"/>
    <xf numFmtId="5" fontId="8" fillId="3" borderId="0" xfId="0" applyNumberFormat="1" applyFont="1" applyFill="1"/>
    <xf numFmtId="169" fontId="6" fillId="3" borderId="7" xfId="0" applyNumberFormat="1" applyFont="1" applyFill="1" applyBorder="1"/>
    <xf numFmtId="169" fontId="5" fillId="3" borderId="7" xfId="0" applyNumberFormat="1" applyFont="1" applyFill="1" applyBorder="1"/>
    <xf numFmtId="169" fontId="6" fillId="3" borderId="0" xfId="0" applyNumberFormat="1" applyFont="1" applyFill="1" applyBorder="1"/>
    <xf numFmtId="169" fontId="5" fillId="3" borderId="0" xfId="0" applyNumberFormat="1" applyFont="1" applyFill="1" applyBorder="1"/>
    <xf numFmtId="0" fontId="5" fillId="4" borderId="0" xfId="0" applyNumberFormat="1" applyFont="1" applyFill="1"/>
    <xf numFmtId="0" fontId="3" fillId="4" borderId="0" xfId="0" applyNumberFormat="1" applyFont="1" applyFill="1"/>
    <xf numFmtId="168" fontId="3" fillId="4" borderId="0" xfId="1" applyNumberFormat="1" applyFont="1" applyFill="1"/>
    <xf numFmtId="44" fontId="6" fillId="0" borderId="0" xfId="0" applyNumberFormat="1" applyFont="1" applyFill="1" applyBorder="1"/>
    <xf numFmtId="44" fontId="8" fillId="2" borderId="0" xfId="0" applyNumberFormat="1" applyFont="1" applyBorder="1"/>
    <xf numFmtId="44" fontId="5" fillId="0" borderId="0" xfId="0" applyNumberFormat="1" applyFont="1" applyFill="1" applyBorder="1"/>
    <xf numFmtId="0" fontId="5" fillId="0" borderId="0" xfId="0" applyNumberFormat="1" applyFont="1" applyFill="1"/>
    <xf numFmtId="9" fontId="5" fillId="2" borderId="0" xfId="0" applyNumberFormat="1" applyFont="1"/>
    <xf numFmtId="37" fontId="8" fillId="2" borderId="0" xfId="0" applyNumberFormat="1" applyFont="1"/>
    <xf numFmtId="37" fontId="9" fillId="2" borderId="0" xfId="0" applyNumberFormat="1" applyFont="1"/>
    <xf numFmtId="7" fontId="6" fillId="2" borderId="0" xfId="0" applyNumberFormat="1" applyFont="1"/>
    <xf numFmtId="7" fontId="5" fillId="2" borderId="0" xfId="0" applyNumberFormat="1" applyFont="1"/>
    <xf numFmtId="0" fontId="4" fillId="2" borderId="0" xfId="0" applyNumberFormat="1" applyFont="1"/>
    <xf numFmtId="0" fontId="6" fillId="2" borderId="0" xfId="0" applyNumberFormat="1" applyFont="1"/>
    <xf numFmtId="9" fontId="6" fillId="2" borderId="0" xfId="0" applyNumberFormat="1" applyFont="1"/>
    <xf numFmtId="0" fontId="3" fillId="2" borderId="0" xfId="0" applyFont="1" applyBorder="1"/>
    <xf numFmtId="0" fontId="3" fillId="2" borderId="0" xfId="0" applyNumberFormat="1" applyFont="1" applyAlignment="1">
      <alignment horizontal="left"/>
    </xf>
    <xf numFmtId="0" fontId="11" fillId="2" borderId="0" xfId="0" applyNumberFormat="1" applyFont="1"/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"/>
    </xf>
    <xf numFmtId="0" fontId="5" fillId="0" borderId="0" xfId="0" quotePrefix="1" applyNumberFormat="1" applyFont="1" applyFill="1" applyAlignment="1">
      <alignment horizontal="center" wrapText="1"/>
    </xf>
    <xf numFmtId="0" fontId="5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/>
    <xf numFmtId="0" fontId="10" fillId="0" borderId="0" xfId="0" applyNumberFormat="1" applyFont="1" applyFill="1" applyAlignment="1"/>
    <xf numFmtId="5" fontId="3" fillId="0" borderId="0" xfId="0" applyNumberFormat="1" applyFont="1" applyFill="1"/>
    <xf numFmtId="5" fontId="6" fillId="0" borderId="0" xfId="0" applyNumberFormat="1" applyFont="1" applyFill="1"/>
    <xf numFmtId="5" fontId="5" fillId="0" borderId="0" xfId="0" applyNumberFormat="1" applyFont="1" applyFill="1"/>
    <xf numFmtId="0" fontId="6" fillId="0" borderId="0" xfId="0" applyNumberFormat="1" applyFont="1" applyFill="1"/>
    <xf numFmtId="171" fontId="5" fillId="0" borderId="0" xfId="0" applyNumberFormat="1" applyFont="1" applyFill="1"/>
    <xf numFmtId="170" fontId="6" fillId="0" borderId="0" xfId="2" applyNumberFormat="1" applyFont="1" applyFill="1"/>
    <xf numFmtId="170" fontId="5" fillId="0" borderId="0" xfId="2" applyNumberFormat="1" applyFont="1" applyFill="1"/>
    <xf numFmtId="37" fontId="6" fillId="0" borderId="0" xfId="0" applyNumberFormat="1" applyFont="1" applyFill="1"/>
    <xf numFmtId="37" fontId="5" fillId="0" borderId="0" xfId="0" applyNumberFormat="1" applyFont="1" applyFill="1"/>
    <xf numFmtId="0" fontId="10" fillId="0" borderId="0" xfId="0" applyNumberFormat="1" applyFont="1" applyFill="1"/>
    <xf numFmtId="167" fontId="14" fillId="0" borderId="0" xfId="0" applyNumberFormat="1" applyFont="1" applyFill="1"/>
    <xf numFmtId="167" fontId="10" fillId="0" borderId="0" xfId="0" applyNumberFormat="1" applyFont="1" applyFill="1"/>
    <xf numFmtId="171" fontId="10" fillId="0" borderId="0" xfId="0" applyNumberFormat="1" applyFont="1" applyFill="1"/>
    <xf numFmtId="9" fontId="3" fillId="0" borderId="0" xfId="0" applyNumberFormat="1" applyFont="1" applyFill="1"/>
    <xf numFmtId="9" fontId="14" fillId="0" borderId="0" xfId="0" applyNumberFormat="1" applyFont="1" applyFill="1"/>
    <xf numFmtId="9" fontId="10" fillId="0" borderId="0" xfId="0" applyNumberFormat="1" applyFont="1" applyFill="1"/>
    <xf numFmtId="167" fontId="14" fillId="0" borderId="1" xfId="0" applyNumberFormat="1" applyFont="1" applyFill="1" applyBorder="1"/>
    <xf numFmtId="167" fontId="10" fillId="0" borderId="1" xfId="0" applyNumberFormat="1" applyFont="1" applyFill="1" applyBorder="1"/>
    <xf numFmtId="171" fontId="10" fillId="0" borderId="1" xfId="0" applyNumberFormat="1" applyFont="1" applyFill="1" applyBorder="1"/>
    <xf numFmtId="9" fontId="14" fillId="0" borderId="1" xfId="0" applyNumberFormat="1" applyFont="1" applyFill="1" applyBorder="1"/>
    <xf numFmtId="9" fontId="10" fillId="0" borderId="1" xfId="0" applyNumberFormat="1" applyFont="1" applyFill="1" applyBorder="1"/>
    <xf numFmtId="169" fontId="6" fillId="0" borderId="0" xfId="0" applyNumberFormat="1" applyFont="1" applyFill="1" applyBorder="1"/>
    <xf numFmtId="169" fontId="5" fillId="0" borderId="0" xfId="0" applyNumberFormat="1" applyFont="1" applyFill="1" applyBorder="1"/>
    <xf numFmtId="166" fontId="5" fillId="0" borderId="0" xfId="0" applyNumberFormat="1" applyFont="1" applyFill="1"/>
    <xf numFmtId="170" fontId="5" fillId="0" borderId="0" xfId="1" applyNumberFormat="1" applyFont="1" applyFill="1"/>
    <xf numFmtId="164" fontId="5" fillId="0" borderId="0" xfId="0" applyNumberFormat="1" applyFont="1" applyFill="1"/>
    <xf numFmtId="0" fontId="4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10" fillId="2" borderId="0" xfId="0" applyNumberFormat="1" applyFont="1" applyAlignment="1">
      <alignment horizontal="centerContinuous"/>
    </xf>
    <xf numFmtId="0" fontId="15" fillId="2" borderId="0" xfId="0" applyNumberFormat="1" applyFont="1" applyAlignment="1">
      <alignment horizontal="centerContinuous"/>
    </xf>
    <xf numFmtId="0" fontId="10" fillId="2" borderId="0" xfId="0" applyNumberFormat="1" applyFont="1" applyAlignment="1">
      <alignment horizontal="center"/>
    </xf>
    <xf numFmtId="0" fontId="7" fillId="2" borderId="0" xfId="0" quotePrefix="1" applyNumberFormat="1" applyFont="1" applyAlignment="1">
      <alignment horizontal="center"/>
    </xf>
    <xf numFmtId="16" fontId="6" fillId="2" borderId="0" xfId="0" quotePrefix="1" applyNumberFormat="1" applyFont="1" applyAlignment="1">
      <alignment horizontal="center"/>
    </xf>
    <xf numFmtId="16" fontId="5" fillId="2" borderId="0" xfId="0" quotePrefix="1" applyNumberFormat="1" applyFont="1" applyAlignment="1">
      <alignment horizontal="center"/>
    </xf>
    <xf numFmtId="0" fontId="6" fillId="2" borderId="1" xfId="0" applyNumberFormat="1" applyFont="1" applyBorder="1"/>
    <xf numFmtId="0" fontId="5" fillId="2" borderId="1" xfId="0" applyNumberFormat="1" applyFont="1" applyBorder="1"/>
    <xf numFmtId="0" fontId="9" fillId="2" borderId="0" xfId="0" applyNumberFormat="1" applyFont="1"/>
    <xf numFmtId="42" fontId="6" fillId="2" borderId="0" xfId="0" applyNumberFormat="1" applyFont="1"/>
    <xf numFmtId="5" fontId="5" fillId="2" borderId="0" xfId="0" applyNumberFormat="1" applyFont="1"/>
    <xf numFmtId="42" fontId="5" fillId="2" borderId="0" xfId="0" applyNumberFormat="1" applyFont="1"/>
    <xf numFmtId="37" fontId="6" fillId="2" borderId="0" xfId="0" applyNumberFormat="1" applyFont="1"/>
    <xf numFmtId="37" fontId="5" fillId="2" borderId="0" xfId="0" applyNumberFormat="1" applyFont="1"/>
    <xf numFmtId="37" fontId="6" fillId="2" borderId="1" xfId="0" applyNumberFormat="1" applyFont="1" applyBorder="1"/>
    <xf numFmtId="37" fontId="5" fillId="2" borderId="1" xfId="0" applyNumberFormat="1" applyFont="1" applyBorder="1"/>
    <xf numFmtId="0" fontId="5" fillId="2" borderId="0" xfId="0" applyFont="1" applyProtection="1"/>
    <xf numFmtId="0" fontId="5" fillId="2" borderId="0" xfId="0" applyFont="1" applyBorder="1" applyProtection="1"/>
    <xf numFmtId="37" fontId="6" fillId="2" borderId="5" xfId="0" applyNumberFormat="1" applyFont="1" applyBorder="1"/>
    <xf numFmtId="37" fontId="5" fillId="2" borderId="5" xfId="0" applyNumberFormat="1" applyFont="1" applyBorder="1"/>
    <xf numFmtId="42" fontId="6" fillId="2" borderId="2" xfId="0" applyNumberFormat="1" applyFont="1" applyBorder="1"/>
    <xf numFmtId="42" fontId="5" fillId="2" borderId="2" xfId="0" applyNumberFormat="1" applyFont="1" applyBorder="1"/>
    <xf numFmtId="37" fontId="6" fillId="2" borderId="0" xfId="0" applyNumberFormat="1" applyFont="1" applyBorder="1"/>
    <xf numFmtId="37" fontId="5" fillId="2" borderId="0" xfId="0" applyNumberFormat="1" applyFont="1" applyBorder="1"/>
    <xf numFmtId="37" fontId="6" fillId="2" borderId="3" xfId="0" applyNumberFormat="1" applyFont="1" applyBorder="1"/>
    <xf numFmtId="37" fontId="5" fillId="2" borderId="3" xfId="0" applyNumberFormat="1" applyFont="1" applyBorder="1"/>
    <xf numFmtId="42" fontId="6" fillId="2" borderId="7" xfId="0" applyNumberFormat="1" applyFont="1" applyBorder="1"/>
    <xf numFmtId="42" fontId="5" fillId="2" borderId="7" xfId="0" applyNumberFormat="1" applyFont="1" applyBorder="1"/>
    <xf numFmtId="5" fontId="3" fillId="2" borderId="0" xfId="0" applyNumberFormat="1" applyFont="1"/>
    <xf numFmtId="165" fontId="3" fillId="2" borderId="0" xfId="0" applyNumberFormat="1" applyFont="1"/>
    <xf numFmtId="7" fontId="3" fillId="2" borderId="0" xfId="0" applyNumberFormat="1" applyFont="1"/>
    <xf numFmtId="164" fontId="3" fillId="2" borderId="0" xfId="0" applyNumberFormat="1" applyFont="1"/>
    <xf numFmtId="0" fontId="12" fillId="2" borderId="0" xfId="0" applyNumberFormat="1" applyFont="1"/>
    <xf numFmtId="0" fontId="7" fillId="2" borderId="0" xfId="0" applyNumberFormat="1" applyFont="1" applyAlignment="1">
      <alignment horizontal="centerContinuous"/>
    </xf>
    <xf numFmtId="0" fontId="6" fillId="2" borderId="0" xfId="0" applyNumberFormat="1" applyFont="1" applyBorder="1"/>
    <xf numFmtId="0" fontId="5" fillId="2" borderId="0" xfId="0" applyNumberFormat="1" applyFont="1" applyBorder="1"/>
    <xf numFmtId="169" fontId="6" fillId="2" borderId="0" xfId="0" applyNumberFormat="1" applyFont="1"/>
    <xf numFmtId="169" fontId="5" fillId="2" borderId="0" xfId="0" applyNumberFormat="1" applyFont="1"/>
    <xf numFmtId="170" fontId="6" fillId="2" borderId="0" xfId="1" applyNumberFormat="1" applyFont="1" applyFill="1"/>
    <xf numFmtId="37" fontId="6" fillId="3" borderId="0" xfId="0" applyNumberFormat="1" applyFont="1" applyFill="1" applyBorder="1"/>
    <xf numFmtId="5" fontId="5" fillId="3" borderId="0" xfId="0" applyNumberFormat="1" applyFont="1" applyFill="1" applyBorder="1"/>
    <xf numFmtId="37" fontId="5" fillId="3" borderId="0" xfId="0" applyNumberFormat="1" applyFont="1" applyFill="1" applyBorder="1"/>
    <xf numFmtId="37" fontId="6" fillId="3" borderId="0" xfId="0" applyNumberFormat="1" applyFont="1" applyFill="1" applyProtection="1"/>
    <xf numFmtId="0" fontId="5" fillId="3" borderId="0" xfId="0" applyNumberFormat="1" applyFont="1" applyFill="1" applyBorder="1"/>
    <xf numFmtId="37" fontId="5" fillId="3" borderId="0" xfId="0" applyNumberFormat="1" applyFont="1" applyFill="1" applyProtection="1"/>
    <xf numFmtId="5" fontId="5" fillId="2" borderId="0" xfId="0" applyNumberFormat="1" applyFont="1" applyBorder="1"/>
    <xf numFmtId="37" fontId="6" fillId="0" borderId="0" xfId="0" applyNumberFormat="1" applyFont="1" applyFill="1" applyBorder="1"/>
    <xf numFmtId="37" fontId="5" fillId="0" borderId="0" xfId="0" applyNumberFormat="1" applyFont="1" applyFill="1" applyBorder="1"/>
    <xf numFmtId="0" fontId="5" fillId="2" borderId="6" xfId="0" applyNumberFormat="1" applyFont="1" applyBorder="1"/>
    <xf numFmtId="37" fontId="6" fillId="0" borderId="6" xfId="0" applyNumberFormat="1" applyFont="1" applyFill="1" applyBorder="1"/>
    <xf numFmtId="37" fontId="5" fillId="0" borderId="6" xfId="0" applyNumberFormat="1" applyFont="1" applyFill="1" applyBorder="1"/>
    <xf numFmtId="41" fontId="5" fillId="2" borderId="0" xfId="0" applyNumberFormat="1" applyFont="1" applyBorder="1"/>
    <xf numFmtId="41" fontId="6" fillId="2" borderId="0" xfId="0" applyNumberFormat="1" applyFont="1"/>
    <xf numFmtId="41" fontId="5" fillId="2" borderId="0" xfId="0" applyNumberFormat="1" applyFont="1"/>
    <xf numFmtId="0" fontId="5" fillId="2" borderId="0" xfId="0" applyNumberFormat="1" applyFont="1" applyBorder="1" applyAlignment="1">
      <alignment wrapText="1"/>
    </xf>
    <xf numFmtId="41" fontId="6" fillId="2" borderId="0" xfId="0" applyNumberFormat="1" applyFont="1" applyBorder="1"/>
    <xf numFmtId="0" fontId="16" fillId="2" borderId="0" xfId="0" applyNumberFormat="1" applyFont="1"/>
    <xf numFmtId="169" fontId="6" fillId="2" borderId="4" xfId="0" applyNumberFormat="1" applyFont="1" applyBorder="1"/>
    <xf numFmtId="169" fontId="5" fillId="2" borderId="4" xfId="0" applyNumberFormat="1" applyFont="1" applyBorder="1"/>
    <xf numFmtId="5" fontId="6" fillId="2" borderId="0" xfId="0" applyNumberFormat="1" applyFont="1" applyBorder="1"/>
    <xf numFmtId="0" fontId="5" fillId="2" borderId="0" xfId="0" applyNumberFormat="1" applyFont="1" applyBorder="1" applyAlignment="1">
      <alignment horizontal="centerContinuous"/>
    </xf>
    <xf numFmtId="0" fontId="3" fillId="2" borderId="0" xfId="0" applyNumberFormat="1" applyFont="1" applyBorder="1" applyAlignment="1">
      <alignment horizontal="centerContinuous"/>
    </xf>
    <xf numFmtId="0" fontId="3" fillId="2" borderId="0" xfId="0" applyNumberFormat="1" applyFont="1" applyBorder="1"/>
    <xf numFmtId="0" fontId="15" fillId="2" borderId="0" xfId="0" applyNumberFormat="1" applyFont="1" applyBorder="1" applyAlignment="1">
      <alignment horizontal="centerContinuous"/>
    </xf>
    <xf numFmtId="0" fontId="5" fillId="2" borderId="0" xfId="0" applyNumberFormat="1" applyFont="1" applyBorder="1" applyAlignment="1">
      <alignment horizontal="left" wrapText="1" indent="2"/>
    </xf>
    <xf numFmtId="0" fontId="16" fillId="2" borderId="0" xfId="0" applyNumberFormat="1" applyFont="1" applyBorder="1"/>
    <xf numFmtId="171" fontId="5" fillId="2" borderId="0" xfId="1" applyNumberFormat="1" applyFont="1" applyFill="1" applyAlignment="1">
      <alignment horizontal="right"/>
    </xf>
    <xf numFmtId="0" fontId="18" fillId="2" borderId="0" xfId="0" applyNumberFormat="1" applyFont="1"/>
    <xf numFmtId="0" fontId="7" fillId="2" borderId="0" xfId="0" applyNumberFormat="1" applyFont="1" applyAlignment="1">
      <alignment horizontal="left" indent="4"/>
    </xf>
    <xf numFmtId="0" fontId="5" fillId="2" borderId="0" xfId="0" applyNumberFormat="1" applyFont="1" applyAlignment="1">
      <alignment horizontal="left" indent="3"/>
    </xf>
    <xf numFmtId="170" fontId="6" fillId="0" borderId="0" xfId="2" applyNumberFormat="1" applyFont="1" applyFill="1" applyAlignment="1">
      <alignment horizontal="justify"/>
    </xf>
    <xf numFmtId="0" fontId="19" fillId="0" borderId="0" xfId="0" applyNumberFormat="1" applyFont="1" applyFill="1"/>
    <xf numFmtId="0" fontId="5" fillId="0" borderId="0" xfId="0" applyNumberFormat="1" applyFont="1" applyFill="1" applyAlignment="1">
      <alignment vertical="distributed"/>
    </xf>
    <xf numFmtId="170" fontId="6" fillId="0" borderId="3" xfId="2" applyNumberFormat="1" applyFont="1" applyFill="1" applyBorder="1" applyAlignment="1">
      <alignment vertical="distributed"/>
    </xf>
    <xf numFmtId="170" fontId="5" fillId="0" borderId="3" xfId="2" applyNumberFormat="1" applyFont="1" applyFill="1" applyBorder="1" applyAlignment="1">
      <alignment vertical="distributed"/>
    </xf>
    <xf numFmtId="171" fontId="5" fillId="0" borderId="3" xfId="0" applyNumberFormat="1" applyFont="1" applyFill="1" applyBorder="1" applyAlignment="1">
      <alignment vertical="distributed"/>
    </xf>
    <xf numFmtId="0" fontId="3" fillId="0" borderId="0" xfId="0" applyNumberFormat="1" applyFont="1" applyFill="1" applyAlignment="1">
      <alignment vertical="distributed"/>
    </xf>
    <xf numFmtId="37" fontId="6" fillId="0" borderId="0" xfId="0" applyNumberFormat="1" applyFont="1" applyFill="1" applyAlignment="1">
      <alignment vertical="distributed"/>
    </xf>
    <xf numFmtId="37" fontId="5" fillId="0" borderId="0" xfId="0" applyNumberFormat="1" applyFont="1" applyFill="1" applyAlignment="1">
      <alignment vertical="distributed"/>
    </xf>
    <xf numFmtId="5" fontId="3" fillId="0" borderId="0" xfId="0" applyNumberFormat="1" applyFont="1" applyFill="1" applyAlignment="1">
      <alignment vertical="distributed"/>
    </xf>
    <xf numFmtId="5" fontId="6" fillId="0" borderId="0" xfId="0" applyNumberFormat="1" applyFont="1" applyFill="1" applyAlignment="1">
      <alignment vertical="distributed"/>
    </xf>
    <xf numFmtId="5" fontId="5" fillId="0" borderId="0" xfId="0" applyNumberFormat="1" applyFont="1" applyFill="1" applyAlignment="1">
      <alignment vertical="distributed"/>
    </xf>
    <xf numFmtId="170" fontId="5" fillId="0" borderId="0" xfId="2" applyNumberFormat="1" applyFont="1" applyFill="1" applyAlignment="1">
      <alignment horizontal="center"/>
    </xf>
    <xf numFmtId="0" fontId="10" fillId="0" borderId="0" xfId="0" applyNumberFormat="1" applyFont="1" applyFill="1" applyAlignment="1">
      <alignment vertical="distributed"/>
    </xf>
    <xf numFmtId="171" fontId="14" fillId="0" borderId="8" xfId="0" applyNumberFormat="1" applyFont="1" applyFill="1" applyBorder="1" applyAlignment="1">
      <alignment vertical="distributed"/>
    </xf>
    <xf numFmtId="171" fontId="10" fillId="0" borderId="8" xfId="0" applyNumberFormat="1" applyFont="1" applyFill="1" applyBorder="1" applyAlignment="1">
      <alignment vertical="distributed"/>
    </xf>
    <xf numFmtId="9" fontId="3" fillId="0" borderId="0" xfId="0" applyNumberFormat="1" applyFont="1" applyFill="1" applyAlignment="1">
      <alignment vertical="distributed"/>
    </xf>
    <xf numFmtId="9" fontId="14" fillId="0" borderId="8" xfId="0" applyNumberFormat="1" applyFont="1" applyFill="1" applyBorder="1" applyAlignment="1">
      <alignment vertical="distributed"/>
    </xf>
    <xf numFmtId="9" fontId="10" fillId="0" borderId="8" xfId="0" applyNumberFormat="1" applyFont="1" applyFill="1" applyBorder="1" applyAlignment="1">
      <alignment vertical="distributed"/>
    </xf>
    <xf numFmtId="0" fontId="5" fillId="2" borderId="0" xfId="0" applyNumberFormat="1" applyFont="1" applyAlignment="1">
      <alignment wrapText="1"/>
    </xf>
    <xf numFmtId="167" fontId="14" fillId="0" borderId="0" xfId="0" applyNumberFormat="1" applyFont="1" applyFill="1" applyAlignment="1">
      <alignment horizontal="right"/>
    </xf>
    <xf numFmtId="42" fontId="6" fillId="5" borderId="0" xfId="0" applyNumberFormat="1" applyFont="1" applyFill="1"/>
    <xf numFmtId="5" fontId="5" fillId="5" borderId="0" xfId="0" applyNumberFormat="1" applyFont="1" applyFill="1"/>
    <xf numFmtId="42" fontId="5" fillId="5" borderId="0" xfId="0" applyNumberFormat="1" applyFont="1" applyFill="1"/>
    <xf numFmtId="37" fontId="6" fillId="5" borderId="0" xfId="0" applyNumberFormat="1" applyFont="1" applyFill="1"/>
    <xf numFmtId="37" fontId="5" fillId="5" borderId="0" xfId="0" applyNumberFormat="1" applyFont="1" applyFill="1"/>
    <xf numFmtId="41" fontId="6" fillId="5" borderId="0" xfId="0" applyNumberFormat="1" applyFont="1" applyFill="1"/>
    <xf numFmtId="41" fontId="5" fillId="5" borderId="0" xfId="0" applyNumberFormat="1" applyFont="1" applyFill="1"/>
    <xf numFmtId="37" fontId="6" fillId="5" borderId="1" xfId="0" applyNumberFormat="1" applyFont="1" applyFill="1" applyBorder="1"/>
    <xf numFmtId="37" fontId="5" fillId="5" borderId="1" xfId="0" applyNumberFormat="1" applyFont="1" applyFill="1" applyBorder="1"/>
    <xf numFmtId="37" fontId="6" fillId="5" borderId="5" xfId="0" applyNumberFormat="1" applyFont="1" applyFill="1" applyBorder="1"/>
    <xf numFmtId="37" fontId="5" fillId="5" borderId="5" xfId="0" applyNumberFormat="1" applyFont="1" applyFill="1" applyBorder="1"/>
    <xf numFmtId="170" fontId="6" fillId="3" borderId="0" xfId="1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vertical="top" wrapText="1"/>
    </xf>
    <xf numFmtId="0" fontId="7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0" fontId="6" fillId="0" borderId="0" xfId="0" applyNumberFormat="1" applyFont="1" applyFill="1" applyAlignment="1"/>
    <xf numFmtId="0" fontId="3" fillId="0" borderId="0" xfId="0" applyNumberFormat="1" applyFont="1" applyFill="1" applyAlignment="1"/>
    <xf numFmtId="0" fontId="12" fillId="0" borderId="0" xfId="0" applyNumberFormat="1" applyFont="1" applyFill="1" applyAlignment="1"/>
    <xf numFmtId="169" fontId="6" fillId="0" borderId="3" xfId="0" applyNumberFormat="1" applyFont="1" applyFill="1" applyBorder="1" applyAlignment="1">
      <alignment vertical="distributed"/>
    </xf>
    <xf numFmtId="42" fontId="5" fillId="0" borderId="3" xfId="0" applyNumberFormat="1" applyFont="1" applyFill="1" applyBorder="1" applyAlignment="1">
      <alignment vertical="distributed"/>
    </xf>
    <xf numFmtId="169" fontId="5" fillId="0" borderId="3" xfId="0" applyNumberFormat="1" applyFont="1" applyFill="1" applyBorder="1" applyAlignment="1">
      <alignment vertical="distributed"/>
    </xf>
    <xf numFmtId="0" fontId="1" fillId="2" borderId="0" xfId="0" applyNumberFormat="1" applyFont="1" applyAlignment="1"/>
    <xf numFmtId="170" fontId="5" fillId="0" borderId="1" xfId="1" applyNumberFormat="1" applyFont="1" applyFill="1" applyBorder="1"/>
    <xf numFmtId="44" fontId="6" fillId="0" borderId="7" xfId="0" applyNumberFormat="1" applyFont="1" applyFill="1" applyBorder="1"/>
    <xf numFmtId="44" fontId="5" fillId="0" borderId="7" xfId="0" applyNumberFormat="1" applyFont="1" applyFill="1" applyBorder="1"/>
    <xf numFmtId="171" fontId="5" fillId="0" borderId="0" xfId="1" applyNumberFormat="1" applyFont="1" applyFill="1"/>
    <xf numFmtId="44" fontId="8" fillId="0" borderId="0" xfId="0" applyNumberFormat="1" applyFont="1" applyFill="1" applyBorder="1"/>
    <xf numFmtId="168" fontId="5" fillId="0" borderId="0" xfId="1" applyNumberFormat="1" applyFont="1" applyFill="1"/>
    <xf numFmtId="7" fontId="6" fillId="0" borderId="0" xfId="0" applyNumberFormat="1" applyFont="1" applyFill="1" applyBorder="1"/>
    <xf numFmtId="7" fontId="8" fillId="0" borderId="0" xfId="0" applyNumberFormat="1" applyFont="1" applyFill="1"/>
    <xf numFmtId="7" fontId="5" fillId="0" borderId="0" xfId="0" applyNumberFormat="1" applyFont="1" applyFill="1" applyBorder="1"/>
    <xf numFmtId="9" fontId="5" fillId="0" borderId="0" xfId="0" applyNumberFormat="1" applyFont="1" applyFill="1"/>
    <xf numFmtId="37" fontId="8" fillId="0" borderId="0" xfId="0" applyNumberFormat="1" applyFont="1" applyFill="1"/>
    <xf numFmtId="37" fontId="9" fillId="0" borderId="0" xfId="0" applyNumberFormat="1" applyFont="1" applyFill="1"/>
    <xf numFmtId="44" fontId="6" fillId="0" borderId="9" xfId="0" applyNumberFormat="1" applyFont="1" applyFill="1" applyBorder="1"/>
    <xf numFmtId="44" fontId="8" fillId="0" borderId="0" xfId="0" applyNumberFormat="1" applyFont="1" applyFill="1"/>
    <xf numFmtId="44" fontId="5" fillId="0" borderId="9" xfId="0" applyNumberFormat="1" applyFont="1" applyFill="1" applyBorder="1"/>
    <xf numFmtId="0" fontId="7" fillId="2" borderId="0" xfId="0" applyNumberFormat="1" applyFont="1" applyAlignment="1">
      <alignment horizontal="center"/>
    </xf>
    <xf numFmtId="170" fontId="21" fillId="3" borderId="0" xfId="1" applyNumberFormat="1" applyFont="1" applyFill="1" applyAlignment="1">
      <alignment horizontal="right" readingOrder="1"/>
    </xf>
    <xf numFmtId="0" fontId="12" fillId="0" borderId="0" xfId="0" applyNumberFormat="1" applyFont="1" applyFill="1" applyAlignment="1">
      <alignment horizontal="center"/>
    </xf>
    <xf numFmtId="43" fontId="6" fillId="5" borderId="0" xfId="1" applyFont="1" applyFill="1" applyAlignment="1">
      <alignment horizontal="right"/>
    </xf>
    <xf numFmtId="0" fontId="5" fillId="2" borderId="0" xfId="0" applyNumberFormat="1" applyFont="1" applyAlignment="1">
      <alignment horizontal="center"/>
    </xf>
    <xf numFmtId="170" fontId="5" fillId="3" borderId="0" xfId="1" applyNumberFormat="1" applyFont="1" applyFill="1" applyBorder="1" applyAlignment="1">
      <alignment horizontal="right"/>
    </xf>
    <xf numFmtId="43" fontId="5" fillId="5" borderId="0" xfId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7" fillId="0" borderId="0" xfId="0" applyNumberFormat="1" applyFont="1" applyFill="1"/>
    <xf numFmtId="0" fontId="7" fillId="2" borderId="0" xfId="0" applyNumberFormat="1" applyFont="1" applyAlignment="1">
      <alignment horizontal="center"/>
    </xf>
    <xf numFmtId="171" fontId="5" fillId="0" borderId="0" xfId="0" quotePrefix="1" applyNumberFormat="1" applyFont="1" applyFill="1" applyAlignment="1">
      <alignment horizontal="right"/>
    </xf>
    <xf numFmtId="170" fontId="5" fillId="2" borderId="0" xfId="1" applyNumberFormat="1" applyFont="1" applyFill="1" applyAlignment="1">
      <alignment horizontal="right"/>
    </xf>
    <xf numFmtId="41" fontId="6" fillId="2" borderId="0" xfId="0" applyNumberFormat="1" applyFont="1" applyBorder="1" applyAlignment="1">
      <alignment horizontal="right"/>
    </xf>
    <xf numFmtId="41" fontId="5" fillId="2" borderId="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20" fillId="2" borderId="0" xfId="0" applyNumberFormat="1" applyFont="1" applyAlignment="1">
      <alignment horizontal="center"/>
    </xf>
    <xf numFmtId="0" fontId="6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17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justify" wrapText="1"/>
    </xf>
    <xf numFmtId="0" fontId="3" fillId="0" borderId="0" xfId="0" applyNumberFormat="1" applyFont="1" applyFill="1" applyAlignment="1">
      <alignment horizontal="center" vertical="justify" wrapText="1"/>
    </xf>
    <xf numFmtId="0" fontId="15" fillId="2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2000" cy="6678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9143" cy="66784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2695575</xdr:colOff>
      <xdr:row>2</xdr:row>
      <xdr:rowOff>361950</xdr:rowOff>
    </xdr:from>
    <xdr:to>
      <xdr:col>2</xdr:col>
      <xdr:colOff>4753741</xdr:colOff>
      <xdr:row>3</xdr:row>
      <xdr:rowOff>78225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361950"/>
          <a:ext cx="2058166" cy="66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2769002</xdr:colOff>
      <xdr:row>0</xdr:row>
      <xdr:rowOff>427348</xdr:rowOff>
    </xdr:from>
    <xdr:to>
      <xdr:col>1</xdr:col>
      <xdr:colOff>4980554</xdr:colOff>
      <xdr:row>2</xdr:row>
      <xdr:rowOff>120796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0002" y="427348"/>
          <a:ext cx="2211552" cy="67240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142327</xdr:colOff>
      <xdr:row>0</xdr:row>
      <xdr:rowOff>328448</xdr:rowOff>
    </xdr:from>
    <xdr:to>
      <xdr:col>6</xdr:col>
      <xdr:colOff>514569</xdr:colOff>
      <xdr:row>0</xdr:row>
      <xdr:rowOff>996293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75603" y="328448"/>
          <a:ext cx="2211552" cy="6678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342900</xdr:rowOff>
    </xdr:from>
    <xdr:to>
      <xdr:col>2</xdr:col>
      <xdr:colOff>4459452</xdr:colOff>
      <xdr:row>0</xdr:row>
      <xdr:rowOff>1010745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2211552" cy="667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showOutlineSymbols="0" zoomScale="80" zoomScaleNormal="80" workbookViewId="0">
      <selection activeCell="F49" sqref="F49"/>
    </sheetView>
  </sheetViews>
  <sheetFormatPr defaultColWidth="10.21875" defaultRowHeight="15"/>
  <cols>
    <col min="1" max="1" width="3.77734375" style="2" customWidth="1"/>
    <col min="2" max="2" width="58.5546875" style="2" customWidth="1"/>
    <col min="3" max="3" width="11.77734375" style="2" customWidth="1"/>
    <col min="4" max="4" width="2.77734375" style="2" customWidth="1"/>
    <col min="5" max="6" width="11.77734375" style="2" customWidth="1"/>
    <col min="7" max="7" width="3.77734375" style="2" customWidth="1"/>
    <col min="8" max="16384" width="10.21875" style="2"/>
  </cols>
  <sheetData>
    <row r="1" spans="1:7" ht="75" customHeight="1">
      <c r="B1" s="3"/>
    </row>
    <row r="2" spans="1:7" ht="30">
      <c r="A2" s="1" t="s">
        <v>0</v>
      </c>
      <c r="B2" s="3"/>
      <c r="C2" s="3"/>
      <c r="D2" s="3"/>
      <c r="E2" s="3"/>
      <c r="F2" s="3"/>
      <c r="G2" s="3"/>
    </row>
    <row r="3" spans="1:7">
      <c r="A3" s="237" t="s">
        <v>65</v>
      </c>
      <c r="B3" s="237"/>
      <c r="C3" s="237"/>
      <c r="D3" s="237"/>
      <c r="E3" s="237"/>
      <c r="F3" s="237"/>
      <c r="G3" s="3"/>
    </row>
    <row r="4" spans="1:7">
      <c r="A4" s="4"/>
      <c r="B4" s="4"/>
      <c r="C4" s="4"/>
      <c r="D4" s="4"/>
      <c r="E4" s="4"/>
      <c r="F4" s="4"/>
    </row>
    <row r="5" spans="1:7" ht="15.75">
      <c r="A5" s="238" t="s">
        <v>1</v>
      </c>
      <c r="B5" s="238"/>
      <c r="C5" s="238"/>
      <c r="D5" s="238"/>
      <c r="E5" s="238"/>
      <c r="F5" s="238"/>
      <c r="G5" s="3"/>
    </row>
    <row r="6" spans="1:7" ht="15.75">
      <c r="A6" s="238" t="s">
        <v>127</v>
      </c>
      <c r="B6" s="238"/>
      <c r="C6" s="238"/>
      <c r="D6" s="238"/>
      <c r="E6" s="238"/>
      <c r="F6" s="238"/>
      <c r="G6" s="3"/>
    </row>
    <row r="7" spans="1:7">
      <c r="A7" s="236" t="s">
        <v>46</v>
      </c>
      <c r="B7" s="236"/>
      <c r="C7" s="236"/>
      <c r="D7" s="236"/>
      <c r="E7" s="236"/>
      <c r="F7" s="236"/>
      <c r="G7" s="3"/>
    </row>
    <row r="8" spans="1:7">
      <c r="A8" s="239" t="s">
        <v>101</v>
      </c>
      <c r="B8" s="239"/>
      <c r="C8" s="239"/>
      <c r="D8" s="239"/>
      <c r="E8" s="239"/>
      <c r="F8" s="239"/>
      <c r="G8" s="3"/>
    </row>
    <row r="9" spans="1:7">
      <c r="A9" s="231"/>
      <c r="B9" s="231"/>
      <c r="C9" s="231"/>
      <c r="D9" s="231"/>
      <c r="E9" s="231"/>
      <c r="F9" s="231"/>
      <c r="G9" s="3"/>
    </row>
    <row r="10" spans="1:7">
      <c r="A10" s="4"/>
      <c r="B10" s="4"/>
      <c r="C10" s="4"/>
      <c r="D10" s="4"/>
      <c r="E10" s="4"/>
      <c r="F10" s="4"/>
    </row>
    <row r="11" spans="1:7" ht="15.75">
      <c r="A11" s="4"/>
      <c r="B11" s="6" t="s">
        <v>151</v>
      </c>
      <c r="C11" s="7">
        <v>2016</v>
      </c>
      <c r="D11" s="8"/>
      <c r="E11" s="9">
        <v>2015</v>
      </c>
      <c r="F11" s="10" t="s">
        <v>2</v>
      </c>
    </row>
    <row r="12" spans="1:7" ht="15.75">
      <c r="A12" s="4"/>
      <c r="B12" s="6"/>
      <c r="C12" s="7"/>
      <c r="D12" s="8"/>
      <c r="E12" s="9"/>
      <c r="F12" s="10"/>
    </row>
    <row r="13" spans="1:7" ht="15.75">
      <c r="A13" s="4"/>
      <c r="B13" s="4" t="s">
        <v>19</v>
      </c>
      <c r="C13" s="7"/>
      <c r="D13" s="8"/>
      <c r="E13" s="9"/>
      <c r="F13" s="10"/>
    </row>
    <row r="14" spans="1:7" ht="6" customHeight="1">
      <c r="A14" s="4"/>
      <c r="B14" s="4"/>
      <c r="C14" s="7"/>
      <c r="D14" s="8"/>
      <c r="E14" s="9"/>
      <c r="F14" s="10"/>
    </row>
    <row r="15" spans="1:7" ht="15.75" customHeight="1">
      <c r="A15" s="4"/>
      <c r="B15" s="11" t="s">
        <v>23</v>
      </c>
      <c r="C15" s="12">
        <v>277286</v>
      </c>
      <c r="D15" s="13"/>
      <c r="E15" s="14">
        <v>293335</v>
      </c>
      <c r="F15" s="157">
        <f>(+C15/E15)-1</f>
        <v>-5.4712189135288969E-2</v>
      </c>
    </row>
    <row r="16" spans="1:7" ht="15.75" customHeight="1">
      <c r="A16" s="4"/>
      <c r="B16" s="11" t="s">
        <v>85</v>
      </c>
      <c r="C16" s="16">
        <v>18101</v>
      </c>
      <c r="D16" s="13"/>
      <c r="E16" s="17">
        <v>16649</v>
      </c>
      <c r="F16" s="157">
        <f>(+C16/E16)-1</f>
        <v>8.7212445191903409E-2</v>
      </c>
    </row>
    <row r="17" spans="1:9" ht="15.75">
      <c r="A17" s="4"/>
      <c r="B17" s="18" t="s">
        <v>18</v>
      </c>
      <c r="C17" s="19">
        <f>SUM(C15:C16)</f>
        <v>295387</v>
      </c>
      <c r="D17" s="20"/>
      <c r="E17" s="21">
        <f>SUM(E15:E16)</f>
        <v>309984</v>
      </c>
      <c r="F17" s="157">
        <f>(+C17/E17)-1</f>
        <v>-4.7089527201403913E-2</v>
      </c>
    </row>
    <row r="18" spans="1:9" ht="7.5" customHeight="1">
      <c r="A18" s="4"/>
      <c r="B18" s="4"/>
      <c r="C18" s="19"/>
      <c r="D18" s="13"/>
      <c r="E18" s="21"/>
      <c r="F18" s="15"/>
    </row>
    <row r="19" spans="1:9" ht="15.75">
      <c r="A19" s="4"/>
      <c r="B19" s="4" t="s">
        <v>3</v>
      </c>
      <c r="C19" s="19"/>
      <c r="D19" s="20"/>
      <c r="E19" s="21"/>
      <c r="F19" s="15"/>
    </row>
    <row r="20" spans="1:9" ht="9.75" customHeight="1">
      <c r="A20" s="4"/>
      <c r="B20" s="4"/>
      <c r="C20" s="19"/>
      <c r="D20" s="20"/>
      <c r="E20" s="21"/>
      <c r="F20" s="15"/>
    </row>
    <row r="21" spans="1:9" ht="15.75" customHeight="1">
      <c r="A21" s="4"/>
      <c r="B21" s="160" t="s">
        <v>110</v>
      </c>
      <c r="C21" s="19">
        <v>193453</v>
      </c>
      <c r="D21" s="20"/>
      <c r="E21" s="21">
        <v>211106</v>
      </c>
      <c r="F21" s="157">
        <f t="shared" ref="F21:F23" si="0">(+C21/E21)-1</f>
        <v>-8.3621498204693334E-2</v>
      </c>
      <c r="I21" s="158"/>
    </row>
    <row r="22" spans="1:9" ht="15.75">
      <c r="A22" s="4"/>
      <c r="B22" s="160" t="s">
        <v>109</v>
      </c>
      <c r="C22" s="16">
        <f>C16</f>
        <v>18101</v>
      </c>
      <c r="D22" s="20"/>
      <c r="E22" s="17">
        <f>E16</f>
        <v>16649</v>
      </c>
      <c r="F22" s="157">
        <f t="shared" si="0"/>
        <v>8.7212445191903409E-2</v>
      </c>
    </row>
    <row r="23" spans="1:9" ht="15.75" customHeight="1">
      <c r="A23" s="4"/>
      <c r="B23" s="11" t="s">
        <v>84</v>
      </c>
      <c r="C23" s="19">
        <f>SUM(C21:C22)</f>
        <v>211554</v>
      </c>
      <c r="D23" s="22"/>
      <c r="E23" s="21">
        <f>SUM(E21:E22)</f>
        <v>227755</v>
      </c>
      <c r="F23" s="157">
        <f t="shared" si="0"/>
        <v>-7.1133454808895547E-2</v>
      </c>
    </row>
    <row r="24" spans="1:9" ht="15.75" customHeight="1">
      <c r="A24" s="4"/>
      <c r="B24" s="4"/>
      <c r="C24" s="19"/>
      <c r="D24" s="22"/>
      <c r="E24" s="21"/>
      <c r="F24" s="15"/>
    </row>
    <row r="25" spans="1:9" ht="15.75">
      <c r="A25" s="4"/>
      <c r="B25" s="11" t="s">
        <v>87</v>
      </c>
      <c r="C25" s="19">
        <v>60325</v>
      </c>
      <c r="D25" s="22"/>
      <c r="E25" s="21">
        <v>61738</v>
      </c>
      <c r="F25" s="157">
        <f t="shared" ref="F25:F27" si="1">(+C25/E25)-1</f>
        <v>-2.2887038776766344E-2</v>
      </c>
    </row>
    <row r="26" spans="1:9" ht="15.75">
      <c r="A26" s="4"/>
      <c r="B26" s="11" t="s">
        <v>86</v>
      </c>
      <c r="C26" s="193">
        <v>2262</v>
      </c>
      <c r="D26" s="22"/>
      <c r="E26" s="226">
        <v>2332</v>
      </c>
      <c r="F26" s="157">
        <f t="shared" si="1"/>
        <v>-3.0017152658662116E-2</v>
      </c>
    </row>
    <row r="27" spans="1:9" ht="15.75">
      <c r="A27" s="4"/>
      <c r="B27" s="11" t="s">
        <v>124</v>
      </c>
      <c r="C27" s="19">
        <v>1488</v>
      </c>
      <c r="D27" s="22"/>
      <c r="E27" s="21">
        <v>11078</v>
      </c>
      <c r="F27" s="157">
        <f t="shared" si="1"/>
        <v>-0.86567972558223505</v>
      </c>
    </row>
    <row r="28" spans="1:9" ht="15.75">
      <c r="A28" s="4"/>
      <c r="B28" s="18" t="s">
        <v>4</v>
      </c>
      <c r="C28" s="25">
        <f>SUM(C23:C27)</f>
        <v>275629</v>
      </c>
      <c r="D28" s="26"/>
      <c r="E28" s="27">
        <f>SUM(E23:E27)</f>
        <v>302903</v>
      </c>
      <c r="F28" s="157">
        <f>(+C28/E28)-1</f>
        <v>-9.0042026655397955E-2</v>
      </c>
    </row>
    <row r="29" spans="1:9" ht="9.75" customHeight="1">
      <c r="A29" s="4"/>
      <c r="B29" s="4"/>
      <c r="C29" s="23"/>
      <c r="D29" s="26"/>
      <c r="E29" s="24"/>
      <c r="F29" s="15"/>
    </row>
    <row r="30" spans="1:9" ht="15.75">
      <c r="A30" s="4"/>
      <c r="B30" s="18" t="s">
        <v>104</v>
      </c>
      <c r="C30" s="16">
        <v>197</v>
      </c>
      <c r="D30" s="26"/>
      <c r="E30" s="17">
        <v>217</v>
      </c>
      <c r="F30" s="157">
        <f>(+C30/E30)-1</f>
        <v>-9.2165898617511566E-2</v>
      </c>
    </row>
    <row r="31" spans="1:9" ht="9" customHeight="1">
      <c r="A31" s="4"/>
      <c r="B31" s="4"/>
      <c r="C31" s="23"/>
      <c r="D31" s="26"/>
      <c r="E31" s="24"/>
      <c r="F31" s="15"/>
    </row>
    <row r="32" spans="1:9" ht="15.75">
      <c r="A32" s="4"/>
      <c r="B32" s="4" t="s">
        <v>133</v>
      </c>
      <c r="C32" s="19">
        <f>C17-C28+C30</f>
        <v>19955</v>
      </c>
      <c r="D32" s="22"/>
      <c r="E32" s="21">
        <f>E17-E28+E30</f>
        <v>7298</v>
      </c>
      <c r="F32" s="157">
        <f>(+C32/E32)-1</f>
        <v>1.7343107700739928</v>
      </c>
    </row>
    <row r="33" spans="1:6" ht="15.75">
      <c r="A33" s="4"/>
      <c r="B33" s="11" t="s">
        <v>107</v>
      </c>
      <c r="C33" s="28">
        <v>8606</v>
      </c>
      <c r="D33" s="26"/>
      <c r="E33" s="206">
        <v>8385</v>
      </c>
      <c r="F33" s="157">
        <f>(+C33/E33)-1</f>
        <v>2.635658914728678E-2</v>
      </c>
    </row>
    <row r="34" spans="1:6" ht="6" customHeight="1">
      <c r="A34" s="4"/>
      <c r="B34" s="4"/>
      <c r="C34" s="19"/>
      <c r="D34" s="13"/>
      <c r="E34" s="21"/>
      <c r="F34" s="15"/>
    </row>
    <row r="35" spans="1:6" ht="15.75">
      <c r="A35" s="4"/>
      <c r="B35" s="4" t="s">
        <v>153</v>
      </c>
      <c r="C35" s="23">
        <f>C32-C33</f>
        <v>11349</v>
      </c>
      <c r="D35" s="29"/>
      <c r="E35" s="24">
        <f>E32-E33</f>
        <v>-1087</v>
      </c>
      <c r="F35" s="157">
        <f t="shared" ref="F35:F36" si="2">(+C35/E35)-1</f>
        <v>-11.440662373505059</v>
      </c>
    </row>
    <row r="36" spans="1:6" ht="18" customHeight="1">
      <c r="A36" s="4"/>
      <c r="B36" s="11" t="s">
        <v>154</v>
      </c>
      <c r="C36" s="16">
        <v>-404</v>
      </c>
      <c r="D36" s="13"/>
      <c r="E36" s="17">
        <v>230</v>
      </c>
      <c r="F36" s="157">
        <f t="shared" si="2"/>
        <v>-2.7565217391304349</v>
      </c>
    </row>
    <row r="37" spans="1:6" ht="22.5" customHeight="1" thickBot="1">
      <c r="A37" s="4"/>
      <c r="B37" s="4" t="s">
        <v>155</v>
      </c>
      <c r="C37" s="30">
        <f>C35+C36</f>
        <v>10945</v>
      </c>
      <c r="D37" s="13"/>
      <c r="E37" s="31">
        <f>E35+E36</f>
        <v>-857</v>
      </c>
      <c r="F37" s="157">
        <f>((+C37/E37)-1)</f>
        <v>-13.771295215869312</v>
      </c>
    </row>
    <row r="38" spans="1:6" ht="15" customHeight="1" thickTop="1">
      <c r="A38" s="4"/>
      <c r="B38" s="4"/>
      <c r="C38" s="32"/>
      <c r="D38" s="13"/>
      <c r="E38" s="33"/>
      <c r="F38" s="15"/>
    </row>
    <row r="39" spans="1:6" ht="9" customHeight="1">
      <c r="A39" s="4"/>
      <c r="B39" s="34"/>
      <c r="C39" s="35"/>
      <c r="D39" s="35"/>
      <c r="E39" s="35"/>
      <c r="F39" s="36"/>
    </row>
    <row r="40" spans="1:6" ht="15.75">
      <c r="A40" s="4"/>
      <c r="B40" s="4" t="s">
        <v>157</v>
      </c>
      <c r="C40" s="37"/>
      <c r="D40" s="38"/>
      <c r="E40" s="39"/>
      <c r="F40" s="15"/>
    </row>
    <row r="41" spans="1:6" ht="16.5" thickBot="1">
      <c r="A41" s="4"/>
      <c r="B41" s="11" t="s">
        <v>98</v>
      </c>
      <c r="C41" s="207">
        <v>0.21</v>
      </c>
      <c r="D41" s="65"/>
      <c r="E41" s="208">
        <v>-0.01</v>
      </c>
      <c r="F41" s="209">
        <f>((+C41/E41)-1)*-1</f>
        <v>22</v>
      </c>
    </row>
    <row r="42" spans="1:6" ht="17.25" thickTop="1" thickBot="1">
      <c r="A42" s="4"/>
      <c r="B42" s="11" t="s">
        <v>99</v>
      </c>
      <c r="C42" s="207">
        <v>0.19</v>
      </c>
      <c r="D42" s="65"/>
      <c r="E42" s="208">
        <v>-0.03</v>
      </c>
      <c r="F42" s="209">
        <f>((+C42/E42)-1)*-1</f>
        <v>7.3333333333333339</v>
      </c>
    </row>
    <row r="43" spans="1:6" ht="16.5" thickTop="1">
      <c r="A43" s="4"/>
      <c r="B43" s="40"/>
      <c r="C43" s="37"/>
      <c r="D43" s="210"/>
      <c r="E43" s="39"/>
      <c r="F43" s="211"/>
    </row>
    <row r="44" spans="1:6" ht="15.75">
      <c r="A44" s="4"/>
      <c r="B44" s="4" t="s">
        <v>158</v>
      </c>
      <c r="C44" s="37"/>
      <c r="D44" s="210"/>
      <c r="E44" s="39"/>
      <c r="F44" s="211"/>
    </row>
    <row r="45" spans="1:6" ht="16.5" thickBot="1">
      <c r="A45" s="4"/>
      <c r="B45" s="11" t="s">
        <v>98</v>
      </c>
      <c r="C45" s="207">
        <v>0.2</v>
      </c>
      <c r="D45" s="65"/>
      <c r="E45" s="208">
        <v>-0.01</v>
      </c>
      <c r="F45" s="209">
        <f>((+C45/E45)-1)*-1</f>
        <v>21</v>
      </c>
    </row>
    <row r="46" spans="1:6" ht="17.25" thickTop="1" thickBot="1">
      <c r="A46" s="4"/>
      <c r="B46" s="11" t="s">
        <v>99</v>
      </c>
      <c r="C46" s="207">
        <v>0.18</v>
      </c>
      <c r="D46" s="65"/>
      <c r="E46" s="208">
        <v>-0.03</v>
      </c>
      <c r="F46" s="209">
        <f>((+C46/E46)-1)*-1</f>
        <v>7</v>
      </c>
    </row>
    <row r="47" spans="1:6" ht="16.5" thickTop="1">
      <c r="A47" s="4"/>
      <c r="B47" s="40"/>
      <c r="C47" s="212"/>
      <c r="D47" s="213"/>
      <c r="E47" s="214"/>
      <c r="F47" s="215"/>
    </row>
    <row r="48" spans="1:6" ht="15.75">
      <c r="A48" s="4"/>
      <c r="B48" s="4" t="s">
        <v>100</v>
      </c>
      <c r="C48" s="216"/>
      <c r="D48" s="216"/>
      <c r="E48" s="217"/>
      <c r="F48" s="215"/>
    </row>
    <row r="49" spans="1:8" ht="16.5" thickBot="1">
      <c r="A49" s="4"/>
      <c r="B49" s="11" t="s">
        <v>98</v>
      </c>
      <c r="C49" s="207">
        <v>7.0000000000000007E-2</v>
      </c>
      <c r="D49" s="216"/>
      <c r="E49" s="208">
        <v>7.0000000000000007E-2</v>
      </c>
      <c r="F49" s="157" t="s">
        <v>125</v>
      </c>
    </row>
    <row r="50" spans="1:8" ht="17.25" thickTop="1" thickBot="1">
      <c r="A50" s="4"/>
      <c r="B50" s="11" t="s">
        <v>99</v>
      </c>
      <c r="C50" s="218">
        <v>0.05</v>
      </c>
      <c r="D50" s="219"/>
      <c r="E50" s="220">
        <v>0.05</v>
      </c>
      <c r="F50" s="157" t="s">
        <v>125</v>
      </c>
    </row>
    <row r="51" spans="1:8" ht="6" customHeight="1" thickTop="1">
      <c r="A51" s="4"/>
      <c r="B51" s="4"/>
      <c r="C51" s="216"/>
      <c r="D51" s="216"/>
      <c r="E51" s="217"/>
      <c r="F51" s="215"/>
    </row>
    <row r="52" spans="1:8" ht="15.75" hidden="1">
      <c r="A52" s="4"/>
      <c r="B52" s="4" t="s">
        <v>66</v>
      </c>
      <c r="C52" s="42"/>
      <c r="D52" s="42"/>
      <c r="E52" s="43"/>
      <c r="F52" s="41"/>
    </row>
    <row r="53" spans="1:8" ht="15.75" hidden="1">
      <c r="A53" s="4"/>
      <c r="B53" s="4" t="s">
        <v>47</v>
      </c>
      <c r="C53" s="44">
        <v>0</v>
      </c>
      <c r="D53" s="42"/>
      <c r="E53" s="45">
        <v>0</v>
      </c>
      <c r="F53" s="41"/>
    </row>
    <row r="54" spans="1:8" ht="15.75" hidden="1">
      <c r="A54" s="4"/>
      <c r="B54" s="4" t="s">
        <v>48</v>
      </c>
      <c r="C54" s="44">
        <v>0</v>
      </c>
      <c r="D54" s="42"/>
      <c r="E54" s="45">
        <v>0</v>
      </c>
      <c r="F54" s="41"/>
    </row>
    <row r="55" spans="1:8" ht="9" customHeight="1">
      <c r="A55" s="4"/>
      <c r="B55" s="34"/>
      <c r="C55" s="35"/>
      <c r="D55" s="35"/>
      <c r="E55" s="35"/>
      <c r="F55" s="36"/>
      <c r="G55" s="4"/>
      <c r="H55" s="46"/>
    </row>
    <row r="56" spans="1:8" ht="18" hidden="1" customHeight="1">
      <c r="A56" s="4"/>
      <c r="B56" s="159" t="s">
        <v>56</v>
      </c>
      <c r="C56" s="47"/>
      <c r="D56" s="47"/>
      <c r="E56" s="47"/>
      <c r="F56" s="48"/>
      <c r="G56" s="4"/>
      <c r="H56" s="46"/>
    </row>
    <row r="57" spans="1:8" ht="9.9499999999999993" customHeight="1">
      <c r="A57" s="4"/>
      <c r="B57" s="4"/>
      <c r="C57" s="47"/>
      <c r="D57" s="47"/>
      <c r="E57" s="47"/>
      <c r="F57" s="48"/>
      <c r="G57" s="4"/>
      <c r="H57" s="46"/>
    </row>
    <row r="58" spans="1:8">
      <c r="B58" s="49"/>
      <c r="C58" s="50"/>
      <c r="D58" s="50"/>
      <c r="E58" s="50"/>
      <c r="F58" s="50"/>
    </row>
    <row r="59" spans="1:8">
      <c r="B59" s="49"/>
    </row>
    <row r="61" spans="1:8">
      <c r="B61" s="51"/>
    </row>
    <row r="62" spans="1:8">
      <c r="B62" s="49"/>
    </row>
    <row r="63" spans="1:8">
      <c r="A63" s="236"/>
      <c r="B63" s="236"/>
      <c r="C63" s="236"/>
      <c r="D63" s="236"/>
      <c r="E63" s="236"/>
      <c r="F63" s="236"/>
      <c r="G63" s="3"/>
    </row>
  </sheetData>
  <mergeCells count="6">
    <mergeCell ref="A63:F63"/>
    <mergeCell ref="A3:F3"/>
    <mergeCell ref="A5:F5"/>
    <mergeCell ref="A6:F6"/>
    <mergeCell ref="A7:F7"/>
    <mergeCell ref="A8:F8"/>
  </mergeCells>
  <pageMargins left="0.71" right="0.5" top="0.75" bottom="0.55000000000000004" header="0.5" footer="0.4"/>
  <pageSetup scale="74" orientation="portrait" r:id="rId1"/>
  <headerFooter alignWithMargins="0">
    <oddFooter>&amp;CPage 8 of 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showOutlineSymbols="0" topLeftCell="A67" zoomScale="80" zoomScaleNormal="80" workbookViewId="0">
      <selection activeCell="F49" sqref="F49"/>
    </sheetView>
  </sheetViews>
  <sheetFormatPr defaultColWidth="10.21875" defaultRowHeight="15"/>
  <cols>
    <col min="1" max="1" width="3.77734375" style="2" customWidth="1"/>
    <col min="2" max="2" width="58.5546875" style="2" customWidth="1"/>
    <col min="3" max="3" width="11.77734375" style="2" customWidth="1"/>
    <col min="4" max="4" width="2.77734375" style="2" customWidth="1"/>
    <col min="5" max="6" width="11.77734375" style="2" customWidth="1"/>
    <col min="7" max="7" width="3.77734375" style="2" customWidth="1"/>
    <col min="8" max="16384" width="10.21875" style="2"/>
  </cols>
  <sheetData>
    <row r="1" spans="1:7" ht="75" customHeight="1">
      <c r="B1" s="3"/>
    </row>
    <row r="2" spans="1:7" ht="30">
      <c r="A2" s="1" t="s">
        <v>0</v>
      </c>
      <c r="B2" s="3"/>
      <c r="C2" s="3"/>
      <c r="D2" s="3"/>
      <c r="E2" s="3"/>
      <c r="F2" s="3"/>
      <c r="G2" s="3"/>
    </row>
    <row r="3" spans="1:7">
      <c r="A3" s="237" t="s">
        <v>65</v>
      </c>
      <c r="B3" s="237"/>
      <c r="C3" s="237"/>
      <c r="D3" s="237"/>
      <c r="E3" s="237"/>
      <c r="F3" s="237"/>
      <c r="G3" s="3"/>
    </row>
    <row r="4" spans="1:7">
      <c r="A4" s="4"/>
      <c r="B4" s="4"/>
      <c r="C4" s="4"/>
      <c r="D4" s="4"/>
      <c r="E4" s="4"/>
      <c r="F4" s="4"/>
    </row>
    <row r="5" spans="1:7" ht="15.75">
      <c r="A5" s="238" t="s">
        <v>1</v>
      </c>
      <c r="B5" s="238"/>
      <c r="C5" s="238"/>
      <c r="D5" s="238"/>
      <c r="E5" s="238"/>
      <c r="F5" s="238"/>
      <c r="G5" s="3"/>
    </row>
    <row r="6" spans="1:7" ht="15.75">
      <c r="A6" s="238" t="s">
        <v>127</v>
      </c>
      <c r="B6" s="238"/>
      <c r="C6" s="238"/>
      <c r="D6" s="238"/>
      <c r="E6" s="238"/>
      <c r="F6" s="238"/>
      <c r="G6" s="3"/>
    </row>
    <row r="7" spans="1:7">
      <c r="A7" s="236" t="s">
        <v>46</v>
      </c>
      <c r="B7" s="236"/>
      <c r="C7" s="236"/>
      <c r="D7" s="236"/>
      <c r="E7" s="236"/>
      <c r="F7" s="236"/>
      <c r="G7" s="3"/>
    </row>
    <row r="8" spans="1:7">
      <c r="A8" s="239" t="s">
        <v>101</v>
      </c>
      <c r="B8" s="239"/>
      <c r="C8" s="239"/>
      <c r="D8" s="239"/>
      <c r="E8" s="239"/>
      <c r="F8" s="239"/>
      <c r="G8" s="3"/>
    </row>
    <row r="9" spans="1:7">
      <c r="A9" s="221"/>
      <c r="B9" s="221"/>
      <c r="C9" s="221"/>
      <c r="D9" s="221"/>
      <c r="E9" s="221"/>
      <c r="F9" s="221"/>
      <c r="G9" s="3"/>
    </row>
    <row r="10" spans="1:7">
      <c r="A10" s="4"/>
      <c r="B10" s="4"/>
      <c r="C10" s="4"/>
      <c r="D10" s="4"/>
      <c r="E10" s="4"/>
      <c r="F10" s="4"/>
    </row>
    <row r="11" spans="1:7" ht="15.75">
      <c r="A11" s="4"/>
      <c r="B11" s="6" t="s">
        <v>150</v>
      </c>
      <c r="C11" s="7">
        <v>2016</v>
      </c>
      <c r="D11" s="8"/>
      <c r="E11" s="9">
        <v>2015</v>
      </c>
      <c r="F11" s="10" t="s">
        <v>2</v>
      </c>
    </row>
    <row r="12" spans="1:7" ht="15.75">
      <c r="A12" s="4"/>
      <c r="B12" s="6"/>
      <c r="C12" s="7"/>
      <c r="D12" s="8"/>
      <c r="E12" s="9"/>
      <c r="F12" s="10"/>
    </row>
    <row r="13" spans="1:7" ht="15.75">
      <c r="A13" s="4"/>
      <c r="B13" s="4" t="s">
        <v>19</v>
      </c>
      <c r="C13" s="7"/>
      <c r="D13" s="8"/>
      <c r="E13" s="9"/>
      <c r="F13" s="10"/>
    </row>
    <row r="14" spans="1:7" ht="6" customHeight="1">
      <c r="A14" s="4"/>
      <c r="B14" s="4"/>
      <c r="C14" s="7"/>
      <c r="D14" s="8"/>
      <c r="E14" s="9"/>
      <c r="F14" s="10"/>
    </row>
    <row r="15" spans="1:7" ht="15.75" customHeight="1">
      <c r="A15" s="4"/>
      <c r="B15" s="11" t="s">
        <v>23</v>
      </c>
      <c r="C15" s="12">
        <v>836863</v>
      </c>
      <c r="D15" s="13"/>
      <c r="E15" s="14">
        <v>885510</v>
      </c>
      <c r="F15" s="157">
        <f>(+C15/E15)-1</f>
        <v>-5.4936703142821619E-2</v>
      </c>
    </row>
    <row r="16" spans="1:7" ht="15.75" customHeight="1">
      <c r="A16" s="4"/>
      <c r="B16" s="11" t="s">
        <v>85</v>
      </c>
      <c r="C16" s="16">
        <v>47101</v>
      </c>
      <c r="D16" s="13"/>
      <c r="E16" s="17">
        <v>55506</v>
      </c>
      <c r="F16" s="157">
        <f>(+C16/E16)-1</f>
        <v>-0.15142507116347781</v>
      </c>
    </row>
    <row r="17" spans="1:9" ht="15.75">
      <c r="A17" s="4"/>
      <c r="B17" s="18" t="s">
        <v>18</v>
      </c>
      <c r="C17" s="19">
        <f>SUM(C15:C16)</f>
        <v>883964</v>
      </c>
      <c r="D17" s="20"/>
      <c r="E17" s="21">
        <f>SUM(E15:E16)</f>
        <v>941016</v>
      </c>
      <c r="F17" s="157">
        <f>(+C17/E17)-1</f>
        <v>-6.0628087088848703E-2</v>
      </c>
    </row>
    <row r="18" spans="1:9" ht="7.5" customHeight="1">
      <c r="A18" s="4"/>
      <c r="B18" s="4"/>
      <c r="C18" s="19"/>
      <c r="D18" s="13"/>
      <c r="E18" s="21"/>
      <c r="F18" s="15"/>
    </row>
    <row r="19" spans="1:9" ht="15.75">
      <c r="A19" s="4"/>
      <c r="B19" s="4" t="s">
        <v>3</v>
      </c>
      <c r="C19" s="19"/>
      <c r="D19" s="20"/>
      <c r="E19" s="21"/>
      <c r="F19" s="15"/>
    </row>
    <row r="20" spans="1:9" ht="9.75" customHeight="1">
      <c r="A20" s="4"/>
      <c r="B20" s="4"/>
      <c r="C20" s="19"/>
      <c r="D20" s="20"/>
      <c r="E20" s="21"/>
      <c r="F20" s="15"/>
    </row>
    <row r="21" spans="1:9" ht="15.75" customHeight="1">
      <c r="A21" s="4"/>
      <c r="B21" s="160" t="s">
        <v>110</v>
      </c>
      <c r="C21" s="19">
        <v>595248</v>
      </c>
      <c r="D21" s="20"/>
      <c r="E21" s="21">
        <v>662537</v>
      </c>
      <c r="F21" s="157">
        <f t="shared" ref="F21:F23" si="0">(+C21/E21)-1</f>
        <v>-0.10156262970973695</v>
      </c>
      <c r="I21" s="158"/>
    </row>
    <row r="22" spans="1:9" ht="15.75">
      <c r="A22" s="4"/>
      <c r="B22" s="160" t="s">
        <v>109</v>
      </c>
      <c r="C22" s="16">
        <f>C16</f>
        <v>47101</v>
      </c>
      <c r="D22" s="20"/>
      <c r="E22" s="17">
        <f>E16</f>
        <v>55506</v>
      </c>
      <c r="F22" s="157">
        <f t="shared" si="0"/>
        <v>-0.15142507116347781</v>
      </c>
    </row>
    <row r="23" spans="1:9" ht="15.75" customHeight="1">
      <c r="A23" s="4"/>
      <c r="B23" s="11" t="s">
        <v>84</v>
      </c>
      <c r="C23" s="19">
        <f>SUM(C21:C22)</f>
        <v>642349</v>
      </c>
      <c r="D23" s="22"/>
      <c r="E23" s="21">
        <f>SUM(E21:E22)</f>
        <v>718043</v>
      </c>
      <c r="F23" s="157">
        <f t="shared" si="0"/>
        <v>-0.10541708504922409</v>
      </c>
    </row>
    <row r="24" spans="1:9" ht="15.75" customHeight="1">
      <c r="A24" s="4"/>
      <c r="B24" s="4"/>
      <c r="C24" s="19"/>
      <c r="D24" s="22"/>
      <c r="E24" s="21"/>
      <c r="F24" s="15"/>
    </row>
    <row r="25" spans="1:9" ht="15.75">
      <c r="A25" s="4"/>
      <c r="B25" s="11" t="s">
        <v>87</v>
      </c>
      <c r="C25" s="19">
        <v>178182</v>
      </c>
      <c r="D25" s="22"/>
      <c r="E25" s="21">
        <v>179346</v>
      </c>
      <c r="F25" s="157">
        <f t="shared" ref="F25:F27" si="1">(+C25/E25)-1</f>
        <v>-6.4902479007058478E-3</v>
      </c>
    </row>
    <row r="26" spans="1:9" ht="15.75">
      <c r="A26" s="4"/>
      <c r="B26" s="11" t="s">
        <v>86</v>
      </c>
      <c r="C26" s="193">
        <v>7553</v>
      </c>
      <c r="D26" s="22"/>
      <c r="E26" s="226">
        <v>6238</v>
      </c>
      <c r="F26" s="157">
        <f t="shared" si="1"/>
        <v>0.21080474511061231</v>
      </c>
    </row>
    <row r="27" spans="1:9" ht="15.75">
      <c r="A27" s="4"/>
      <c r="B27" s="11" t="s">
        <v>124</v>
      </c>
      <c r="C27" s="19">
        <v>7431</v>
      </c>
      <c r="D27" s="22"/>
      <c r="E27" s="21">
        <v>16383</v>
      </c>
      <c r="F27" s="157">
        <f t="shared" si="1"/>
        <v>-0.54642006958432521</v>
      </c>
    </row>
    <row r="28" spans="1:9" ht="15.75">
      <c r="A28" s="4"/>
      <c r="B28" s="18" t="s">
        <v>4</v>
      </c>
      <c r="C28" s="25">
        <f>SUM(C23:C27)</f>
        <v>835515</v>
      </c>
      <c r="D28" s="26"/>
      <c r="E28" s="27">
        <f>SUM(E23:E27)</f>
        <v>920010</v>
      </c>
      <c r="F28" s="157">
        <f>(+C28/E28)-1</f>
        <v>-9.1841393028336604E-2</v>
      </c>
    </row>
    <row r="29" spans="1:9" ht="9.75" customHeight="1">
      <c r="A29" s="4"/>
      <c r="B29" s="4"/>
      <c r="C29" s="23"/>
      <c r="D29" s="26"/>
      <c r="E29" s="24"/>
      <c r="F29" s="15"/>
    </row>
    <row r="30" spans="1:9" ht="15.75">
      <c r="A30" s="4"/>
      <c r="B30" s="18" t="s">
        <v>104</v>
      </c>
      <c r="C30" s="16">
        <v>719</v>
      </c>
      <c r="D30" s="26"/>
      <c r="E30" s="17">
        <v>701</v>
      </c>
      <c r="F30" s="157">
        <f>(+C30/E30)-1</f>
        <v>2.5677603423680528E-2</v>
      </c>
    </row>
    <row r="31" spans="1:9" ht="9" customHeight="1">
      <c r="A31" s="4"/>
      <c r="B31" s="4"/>
      <c r="C31" s="23"/>
      <c r="D31" s="26"/>
      <c r="E31" s="24"/>
      <c r="F31" s="15"/>
    </row>
    <row r="32" spans="1:9" ht="15.75">
      <c r="A32" s="4"/>
      <c r="B32" s="4" t="s">
        <v>133</v>
      </c>
      <c r="C32" s="19">
        <f>C17-C28+C30</f>
        <v>49168</v>
      </c>
      <c r="D32" s="22"/>
      <c r="E32" s="21">
        <f>E17-E28+E30</f>
        <v>21707</v>
      </c>
      <c r="F32" s="157">
        <f>(+C32/E32)-1</f>
        <v>1.2650757820058045</v>
      </c>
    </row>
    <row r="33" spans="1:6" ht="15.75">
      <c r="A33" s="4"/>
      <c r="B33" s="11" t="s">
        <v>107</v>
      </c>
      <c r="C33" s="28">
        <v>20029</v>
      </c>
      <c r="D33" s="26"/>
      <c r="E33" s="206">
        <v>15335</v>
      </c>
      <c r="F33" s="157">
        <f>(+C33/E33)-1</f>
        <v>0.30609716335180948</v>
      </c>
    </row>
    <row r="34" spans="1:6" ht="6" customHeight="1">
      <c r="A34" s="4"/>
      <c r="B34" s="4"/>
      <c r="C34" s="19"/>
      <c r="D34" s="13"/>
      <c r="E34" s="21"/>
      <c r="F34" s="15"/>
    </row>
    <row r="35" spans="1:6" ht="15.75">
      <c r="A35" s="4"/>
      <c r="B35" s="4" t="s">
        <v>134</v>
      </c>
      <c r="C35" s="23">
        <f>C32-C33</f>
        <v>29139</v>
      </c>
      <c r="D35" s="29"/>
      <c r="E35" s="24">
        <f>E32-E33</f>
        <v>6372</v>
      </c>
      <c r="F35" s="157">
        <f t="shared" ref="F35:F36" si="2">(+C35/E35)-1</f>
        <v>3.5729755178907725</v>
      </c>
    </row>
    <row r="36" spans="1:6" ht="18" customHeight="1">
      <c r="A36" s="4"/>
      <c r="B36" s="11" t="s">
        <v>146</v>
      </c>
      <c r="C36" s="16">
        <v>-937</v>
      </c>
      <c r="D36" s="13"/>
      <c r="E36" s="17">
        <v>-189</v>
      </c>
      <c r="F36" s="157">
        <f t="shared" si="2"/>
        <v>3.9576719576719572</v>
      </c>
    </row>
    <row r="37" spans="1:6" ht="22.5" customHeight="1" thickBot="1">
      <c r="A37" s="4"/>
      <c r="B37" s="4" t="s">
        <v>135</v>
      </c>
      <c r="C37" s="30">
        <f>C35+C36</f>
        <v>28202</v>
      </c>
      <c r="D37" s="13"/>
      <c r="E37" s="31">
        <f>E35+E36</f>
        <v>6183</v>
      </c>
      <c r="F37" s="157">
        <f>((+C37/E37)-1)</f>
        <v>3.5612162380721335</v>
      </c>
    </row>
    <row r="38" spans="1:6" ht="15" customHeight="1" thickTop="1">
      <c r="A38" s="4"/>
      <c r="B38" s="4"/>
      <c r="C38" s="32"/>
      <c r="D38" s="13"/>
      <c r="E38" s="33"/>
      <c r="F38" s="15"/>
    </row>
    <row r="39" spans="1:6" ht="9" customHeight="1">
      <c r="A39" s="4"/>
      <c r="B39" s="34"/>
      <c r="C39" s="35"/>
      <c r="D39" s="35"/>
      <c r="E39" s="35"/>
      <c r="F39" s="36"/>
    </row>
    <row r="40" spans="1:6" ht="15.75">
      <c r="A40" s="4"/>
      <c r="B40" s="4" t="s">
        <v>136</v>
      </c>
      <c r="C40" s="37"/>
      <c r="D40" s="38"/>
      <c r="E40" s="39"/>
      <c r="F40" s="15"/>
    </row>
    <row r="41" spans="1:6" ht="16.5" thickBot="1">
      <c r="A41" s="4"/>
      <c r="B41" s="11" t="s">
        <v>98</v>
      </c>
      <c r="C41" s="207">
        <v>0.54</v>
      </c>
      <c r="D41" s="65"/>
      <c r="E41" s="208">
        <v>0.14000000000000001</v>
      </c>
      <c r="F41" s="209">
        <f t="shared" ref="F41:F42" si="3">((+C41/E41)-1)</f>
        <v>2.8571428571428572</v>
      </c>
    </row>
    <row r="42" spans="1:6" ht="17.25" thickTop="1" thickBot="1">
      <c r="A42" s="4"/>
      <c r="B42" s="11" t="s">
        <v>99</v>
      </c>
      <c r="C42" s="207">
        <v>0.48</v>
      </c>
      <c r="D42" s="65"/>
      <c r="E42" s="208">
        <v>0.08</v>
      </c>
      <c r="F42" s="209">
        <f t="shared" si="3"/>
        <v>5</v>
      </c>
    </row>
    <row r="43" spans="1:6" ht="16.5" thickTop="1">
      <c r="A43" s="4"/>
      <c r="B43" s="40"/>
      <c r="C43" s="37"/>
      <c r="D43" s="210"/>
      <c r="E43" s="39"/>
      <c r="F43" s="211"/>
    </row>
    <row r="44" spans="1:6" ht="15.75">
      <c r="A44" s="4"/>
      <c r="B44" s="4" t="s">
        <v>137</v>
      </c>
      <c r="C44" s="37"/>
      <c r="D44" s="210"/>
      <c r="E44" s="39"/>
      <c r="F44" s="211"/>
    </row>
    <row r="45" spans="1:6" ht="16.5" thickBot="1">
      <c r="A45" s="4"/>
      <c r="B45" s="11" t="s">
        <v>98</v>
      </c>
      <c r="C45" s="207">
        <v>0.53</v>
      </c>
      <c r="D45" s="65"/>
      <c r="E45" s="208">
        <v>0.14000000000000001</v>
      </c>
      <c r="F45" s="209">
        <f t="shared" ref="F45:F46" si="4">((+C45/E45)-1)</f>
        <v>2.7857142857142856</v>
      </c>
    </row>
    <row r="46" spans="1:6" ht="17.25" thickTop="1" thickBot="1">
      <c r="A46" s="4"/>
      <c r="B46" s="11" t="s">
        <v>99</v>
      </c>
      <c r="C46" s="207">
        <v>0.47</v>
      </c>
      <c r="D46" s="65"/>
      <c r="E46" s="208">
        <v>0.08</v>
      </c>
      <c r="F46" s="209">
        <f t="shared" si="4"/>
        <v>4.8749999999999991</v>
      </c>
    </row>
    <row r="47" spans="1:6" ht="16.5" thickTop="1">
      <c r="A47" s="4"/>
      <c r="B47" s="40"/>
      <c r="C47" s="212"/>
      <c r="D47" s="213"/>
      <c r="E47" s="214"/>
      <c r="F47" s="215"/>
    </row>
    <row r="48" spans="1:6" ht="15.75">
      <c r="A48" s="4"/>
      <c r="B48" s="4" t="s">
        <v>100</v>
      </c>
      <c r="C48" s="216"/>
      <c r="D48" s="216"/>
      <c r="E48" s="217"/>
      <c r="F48" s="215"/>
    </row>
    <row r="49" spans="1:8" ht="16.5" thickBot="1">
      <c r="A49" s="4"/>
      <c r="B49" s="11" t="s">
        <v>98</v>
      </c>
      <c r="C49" s="207">
        <v>0.21</v>
      </c>
      <c r="D49" s="216"/>
      <c r="E49" s="208">
        <v>0.21</v>
      </c>
      <c r="F49" s="157" t="s">
        <v>125</v>
      </c>
    </row>
    <row r="50" spans="1:8" ht="17.25" thickTop="1" thickBot="1">
      <c r="A50" s="4"/>
      <c r="B50" s="11" t="s">
        <v>99</v>
      </c>
      <c r="C50" s="218">
        <v>0.15</v>
      </c>
      <c r="D50" s="219"/>
      <c r="E50" s="220">
        <v>0.15</v>
      </c>
      <c r="F50" s="157" t="s">
        <v>125</v>
      </c>
    </row>
    <row r="51" spans="1:8" ht="6" customHeight="1" thickTop="1">
      <c r="A51" s="4"/>
      <c r="B51" s="4"/>
      <c r="C51" s="216"/>
      <c r="D51" s="216"/>
      <c r="E51" s="217"/>
      <c r="F51" s="215"/>
    </row>
    <row r="52" spans="1:8" ht="15.75" hidden="1">
      <c r="A52" s="4"/>
      <c r="B52" s="4" t="s">
        <v>66</v>
      </c>
      <c r="C52" s="42"/>
      <c r="D52" s="42"/>
      <c r="E52" s="43"/>
      <c r="F52" s="41"/>
    </row>
    <row r="53" spans="1:8" ht="15.75" hidden="1">
      <c r="A53" s="4"/>
      <c r="B53" s="4" t="s">
        <v>47</v>
      </c>
      <c r="C53" s="44">
        <v>0</v>
      </c>
      <c r="D53" s="42"/>
      <c r="E53" s="45">
        <v>0</v>
      </c>
      <c r="F53" s="41"/>
    </row>
    <row r="54" spans="1:8" ht="15.75" hidden="1">
      <c r="A54" s="4"/>
      <c r="B54" s="4" t="s">
        <v>48</v>
      </c>
      <c r="C54" s="44">
        <v>0</v>
      </c>
      <c r="D54" s="42"/>
      <c r="E54" s="45">
        <v>0</v>
      </c>
      <c r="F54" s="41"/>
    </row>
    <row r="55" spans="1:8" ht="9" customHeight="1">
      <c r="A55" s="4"/>
      <c r="B55" s="34"/>
      <c r="C55" s="35"/>
      <c r="D55" s="35"/>
      <c r="E55" s="35"/>
      <c r="F55" s="36"/>
      <c r="G55" s="4"/>
      <c r="H55" s="46"/>
    </row>
    <row r="56" spans="1:8" ht="18" hidden="1" customHeight="1">
      <c r="A56" s="4"/>
      <c r="B56" s="159" t="s">
        <v>56</v>
      </c>
      <c r="C56" s="47"/>
      <c r="D56" s="47"/>
      <c r="E56" s="47"/>
      <c r="F56" s="48"/>
      <c r="G56" s="4"/>
      <c r="H56" s="46"/>
    </row>
    <row r="57" spans="1:8" ht="9.9499999999999993" customHeight="1">
      <c r="A57" s="4"/>
      <c r="B57" s="4"/>
      <c r="C57" s="47"/>
      <c r="D57" s="47"/>
      <c r="E57" s="47"/>
      <c r="F57" s="48"/>
      <c r="G57" s="4"/>
      <c r="H57" s="46"/>
    </row>
    <row r="58" spans="1:8">
      <c r="B58" s="49"/>
      <c r="C58" s="50"/>
      <c r="D58" s="50"/>
      <c r="E58" s="50"/>
      <c r="F58" s="50"/>
    </row>
    <row r="59" spans="1:8">
      <c r="B59" s="49"/>
    </row>
    <row r="61" spans="1:8">
      <c r="B61" s="51"/>
    </row>
    <row r="62" spans="1:8">
      <c r="B62" s="49"/>
    </row>
    <row r="63" spans="1:8">
      <c r="A63" s="236"/>
      <c r="B63" s="236"/>
      <c r="C63" s="236"/>
      <c r="D63" s="236"/>
      <c r="E63" s="236"/>
      <c r="F63" s="236"/>
      <c r="G63" s="3"/>
    </row>
  </sheetData>
  <mergeCells count="6">
    <mergeCell ref="A63:F63"/>
    <mergeCell ref="A3:F3"/>
    <mergeCell ref="A5:F5"/>
    <mergeCell ref="A6:F6"/>
    <mergeCell ref="A7:F7"/>
    <mergeCell ref="A8:F8"/>
  </mergeCells>
  <pageMargins left="0.71" right="0.5" top="0.75" bottom="0.55000000000000004" header="0.5" footer="0.4"/>
  <pageSetup scale="74" orientation="portrait" r:id="rId1"/>
  <headerFooter alignWithMargins="0">
    <oddFooter>&amp;CPage 9 of 12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2"/>
  <sheetViews>
    <sheetView showOutlineSymbols="0" topLeftCell="A37" zoomScale="80" zoomScaleNormal="80" workbookViewId="0">
      <selection activeCell="B33" sqref="B33"/>
    </sheetView>
  </sheetViews>
  <sheetFormatPr defaultColWidth="10.21875" defaultRowHeight="15"/>
  <cols>
    <col min="1" max="1" width="4.44140625" style="2" customWidth="1"/>
    <col min="2" max="2" width="61.5546875" style="2" customWidth="1"/>
    <col min="3" max="3" width="15.5546875" style="2" customWidth="1"/>
    <col min="4" max="4" width="2.77734375" style="2" customWidth="1"/>
    <col min="5" max="5" width="15.5546875" style="2" customWidth="1"/>
    <col min="6" max="6" width="1.77734375" style="2" customWidth="1"/>
    <col min="7" max="16384" width="10.21875" style="2"/>
  </cols>
  <sheetData>
    <row r="1" spans="1:7" ht="62.25" customHeight="1"/>
    <row r="2" spans="1:7">
      <c r="A2" s="3"/>
      <c r="B2" s="3"/>
      <c r="C2" s="3"/>
      <c r="D2" s="3"/>
      <c r="E2" s="3"/>
      <c r="F2" s="3"/>
    </row>
    <row r="3" spans="1:7">
      <c r="A3" s="240"/>
      <c r="B3" s="240"/>
      <c r="C3" s="240"/>
      <c r="D3" s="240"/>
      <c r="E3" s="240"/>
      <c r="F3" s="3"/>
    </row>
    <row r="4" spans="1:7" ht="30">
      <c r="A4" s="242" t="s">
        <v>0</v>
      </c>
      <c r="B4" s="242"/>
      <c r="C4" s="242"/>
      <c r="D4" s="242"/>
      <c r="E4" s="242"/>
      <c r="F4" s="205"/>
      <c r="G4" s="205"/>
    </row>
    <row r="5" spans="1:7">
      <c r="A5" s="241" t="s">
        <v>65</v>
      </c>
      <c r="B5" s="241"/>
      <c r="C5" s="241"/>
      <c r="D5" s="241"/>
      <c r="E5" s="241"/>
      <c r="F5" s="241"/>
    </row>
    <row r="6" spans="1:7">
      <c r="A6" s="88"/>
      <c r="B6" s="3"/>
      <c r="C6" s="3"/>
      <c r="D6" s="3"/>
      <c r="E6" s="3"/>
      <c r="F6" s="3"/>
    </row>
    <row r="7" spans="1:7" ht="15.75">
      <c r="A7" s="89" t="s">
        <v>5</v>
      </c>
      <c r="B7" s="90"/>
      <c r="C7" s="90"/>
      <c r="D7" s="90"/>
      <c r="E7" s="90"/>
      <c r="F7" s="90"/>
    </row>
    <row r="8" spans="1:7" ht="15.75">
      <c r="A8" s="89" t="s">
        <v>96</v>
      </c>
      <c r="B8" s="90"/>
      <c r="C8" s="90"/>
      <c r="D8" s="90"/>
      <c r="E8" s="90"/>
      <c r="F8" s="90"/>
    </row>
    <row r="9" spans="1:7" ht="15.75">
      <c r="A9" s="89" t="s">
        <v>159</v>
      </c>
      <c r="B9" s="90"/>
      <c r="C9" s="90"/>
      <c r="D9" s="90"/>
      <c r="E9" s="90"/>
      <c r="F9" s="90"/>
    </row>
    <row r="10" spans="1:7">
      <c r="A10" s="236" t="s">
        <v>46</v>
      </c>
      <c r="B10" s="236"/>
      <c r="C10" s="236"/>
      <c r="D10" s="236"/>
      <c r="E10" s="236"/>
      <c r="F10" s="225"/>
      <c r="G10" s="225"/>
    </row>
    <row r="11" spans="1:7">
      <c r="A11" s="91" t="s">
        <v>97</v>
      </c>
      <c r="B11" s="90"/>
      <c r="C11" s="92"/>
      <c r="D11" s="90"/>
      <c r="E11" s="90"/>
      <c r="F11" s="90"/>
    </row>
    <row r="12" spans="1:7" ht="15.75">
      <c r="A12" s="238"/>
      <c r="B12" s="238"/>
      <c r="C12" s="238"/>
      <c r="D12" s="238"/>
      <c r="E12" s="238"/>
    </row>
    <row r="13" spans="1:7" ht="15.75" customHeight="1">
      <c r="A13" s="239"/>
      <c r="B13" s="239"/>
      <c r="C13" s="239"/>
      <c r="D13" s="239"/>
      <c r="E13" s="239"/>
    </row>
    <row r="14" spans="1:7" ht="15.75" customHeight="1">
      <c r="A14" s="5"/>
      <c r="B14" s="5"/>
      <c r="C14" s="93" t="s">
        <v>116</v>
      </c>
      <c r="D14" s="5"/>
      <c r="E14" s="94"/>
    </row>
    <row r="15" spans="1:7" ht="15.75">
      <c r="A15" s="4"/>
      <c r="B15" s="4"/>
      <c r="C15" s="95" t="s">
        <v>152</v>
      </c>
      <c r="D15" s="4"/>
      <c r="E15" s="96" t="s">
        <v>93</v>
      </c>
    </row>
    <row r="16" spans="1:7" ht="15.75">
      <c r="A16" s="97" t="s">
        <v>94</v>
      </c>
      <c r="B16" s="98"/>
      <c r="C16" s="7">
        <v>2016</v>
      </c>
      <c r="D16" s="99"/>
      <c r="E16" s="9">
        <v>2015</v>
      </c>
    </row>
    <row r="17" spans="1:5" ht="9.9499999999999993" customHeight="1">
      <c r="A17" s="4"/>
      <c r="B17" s="4"/>
      <c r="C17" s="47"/>
      <c r="D17" s="4"/>
      <c r="E17" s="4"/>
    </row>
    <row r="18" spans="1:5" ht="15.75">
      <c r="A18" s="4" t="s">
        <v>7</v>
      </c>
      <c r="B18" s="4"/>
      <c r="C18" s="47"/>
      <c r="D18" s="4"/>
      <c r="E18" s="4"/>
    </row>
    <row r="19" spans="1:5" ht="15.75">
      <c r="A19" s="4"/>
      <c r="B19" s="4" t="s">
        <v>30</v>
      </c>
      <c r="C19" s="100">
        <v>71663</v>
      </c>
      <c r="D19" s="101"/>
      <c r="E19" s="102">
        <v>76066</v>
      </c>
    </row>
    <row r="20" spans="1:5" ht="15.75">
      <c r="A20" s="4"/>
      <c r="B20" s="4" t="s">
        <v>31</v>
      </c>
      <c r="C20" s="103">
        <v>166993</v>
      </c>
      <c r="D20" s="101"/>
      <c r="E20" s="104">
        <v>164596</v>
      </c>
    </row>
    <row r="21" spans="1:5" ht="15.75">
      <c r="A21" s="4"/>
      <c r="B21" s="4" t="s">
        <v>78</v>
      </c>
      <c r="C21" s="103">
        <v>112775</v>
      </c>
      <c r="D21" s="101"/>
      <c r="E21" s="104">
        <v>98659</v>
      </c>
    </row>
    <row r="22" spans="1:5" ht="15.75">
      <c r="A22" s="4"/>
      <c r="B22" s="4" t="s">
        <v>117</v>
      </c>
      <c r="C22" s="103">
        <v>4255</v>
      </c>
      <c r="D22" s="101"/>
      <c r="E22" s="104">
        <v>4255</v>
      </c>
    </row>
    <row r="23" spans="1:5" ht="15.75">
      <c r="A23" s="4"/>
      <c r="B23" s="4" t="s">
        <v>32</v>
      </c>
      <c r="C23" s="105">
        <v>25319</v>
      </c>
      <c r="D23" s="101"/>
      <c r="E23" s="106">
        <v>26601</v>
      </c>
    </row>
    <row r="24" spans="1:5" ht="15.75">
      <c r="A24" s="4" t="s">
        <v>8</v>
      </c>
      <c r="B24" s="4"/>
      <c r="C24" s="105">
        <f>SUM(C19:C23)</f>
        <v>381005</v>
      </c>
      <c r="D24" s="101"/>
      <c r="E24" s="106">
        <f>SUM(E19:E23)</f>
        <v>370177</v>
      </c>
    </row>
    <row r="25" spans="1:5" ht="9.9499999999999993" customHeight="1">
      <c r="A25" s="4"/>
      <c r="B25" s="4"/>
      <c r="C25" s="103"/>
      <c r="D25" s="4"/>
      <c r="E25" s="104"/>
    </row>
    <row r="26" spans="1:5" ht="15.75">
      <c r="A26" s="4"/>
      <c r="B26" s="4" t="s">
        <v>60</v>
      </c>
      <c r="C26" s="103">
        <v>131939</v>
      </c>
      <c r="D26" s="101"/>
      <c r="E26" s="104">
        <v>140383</v>
      </c>
    </row>
    <row r="27" spans="1:5" ht="15.75">
      <c r="A27" s="4"/>
      <c r="B27" s="4" t="s">
        <v>33</v>
      </c>
      <c r="C27" s="105">
        <v>-102649</v>
      </c>
      <c r="D27" s="101"/>
      <c r="E27" s="106">
        <v>-102331</v>
      </c>
    </row>
    <row r="28" spans="1:5" ht="15.75">
      <c r="A28" s="4" t="s">
        <v>9</v>
      </c>
      <c r="B28" s="4"/>
      <c r="C28" s="105">
        <f>SUM(C26:C27)</f>
        <v>29290</v>
      </c>
      <c r="D28" s="101"/>
      <c r="E28" s="106">
        <f>SUM(E26:E27)</f>
        <v>38052</v>
      </c>
    </row>
    <row r="29" spans="1:5" ht="9.9499999999999993" customHeight="1">
      <c r="A29" s="4"/>
      <c r="B29" s="4"/>
      <c r="C29" s="103"/>
      <c r="D29" s="4"/>
      <c r="E29" s="104"/>
    </row>
    <row r="30" spans="1:5" ht="15.75" customHeight="1">
      <c r="A30" s="107" t="s">
        <v>26</v>
      </c>
      <c r="B30" s="107"/>
      <c r="C30" s="103"/>
      <c r="D30" s="4"/>
      <c r="E30" s="104"/>
    </row>
    <row r="31" spans="1:5" ht="15.75" customHeight="1">
      <c r="A31" s="107"/>
      <c r="B31" s="107" t="s">
        <v>58</v>
      </c>
      <c r="C31" s="103">
        <v>92895</v>
      </c>
      <c r="D31" s="4"/>
      <c r="E31" s="104">
        <v>95616</v>
      </c>
    </row>
    <row r="32" spans="1:5" ht="15.75" customHeight="1">
      <c r="A32" s="107"/>
      <c r="B32" s="107" t="s">
        <v>61</v>
      </c>
      <c r="C32" s="103">
        <v>91812</v>
      </c>
      <c r="D32" s="4"/>
      <c r="E32" s="104">
        <v>104861</v>
      </c>
    </row>
    <row r="33" spans="1:5" ht="15.75" customHeight="1">
      <c r="A33" s="107"/>
      <c r="B33" s="107" t="s">
        <v>34</v>
      </c>
      <c r="C33" s="103">
        <v>80990</v>
      </c>
      <c r="D33" s="4"/>
      <c r="E33" s="104">
        <v>79996</v>
      </c>
    </row>
    <row r="34" spans="1:5" ht="15.75" customHeight="1">
      <c r="A34" s="107"/>
      <c r="B34" s="107" t="s">
        <v>74</v>
      </c>
      <c r="C34" s="103">
        <v>43995</v>
      </c>
      <c r="D34" s="4"/>
      <c r="E34" s="104">
        <v>47371</v>
      </c>
    </row>
    <row r="35" spans="1:5" ht="15.75" customHeight="1">
      <c r="A35" s="107"/>
      <c r="B35" s="107" t="s">
        <v>59</v>
      </c>
      <c r="C35" s="103">
        <v>45844</v>
      </c>
      <c r="D35" s="4"/>
      <c r="E35" s="104">
        <v>47333</v>
      </c>
    </row>
    <row r="36" spans="1:5" ht="15.75" customHeight="1">
      <c r="A36" s="108" t="s">
        <v>27</v>
      </c>
      <c r="B36" s="108"/>
      <c r="C36" s="109">
        <f>SUM(C31:C35)</f>
        <v>355536</v>
      </c>
      <c r="D36" s="101"/>
      <c r="E36" s="110">
        <f>SUM(E31:E35)</f>
        <v>375177</v>
      </c>
    </row>
    <row r="37" spans="1:5" ht="9.9499999999999993" customHeight="1">
      <c r="A37" s="4"/>
      <c r="B37" s="4"/>
      <c r="C37" s="47"/>
      <c r="D37" s="4"/>
      <c r="E37" s="4"/>
    </row>
    <row r="38" spans="1:5" ht="16.5" thickBot="1">
      <c r="A38" s="4" t="s">
        <v>10</v>
      </c>
      <c r="B38" s="4"/>
      <c r="C38" s="111">
        <f>C24+C28+C36</f>
        <v>765831</v>
      </c>
      <c r="D38" s="101"/>
      <c r="E38" s="112">
        <f>E24+E28+E36</f>
        <v>783406</v>
      </c>
    </row>
    <row r="39" spans="1:5" ht="9.9499999999999993" customHeight="1" thickTop="1">
      <c r="A39" s="4"/>
      <c r="B39" s="4"/>
      <c r="C39" s="47"/>
      <c r="D39" s="4"/>
      <c r="E39" s="4"/>
    </row>
    <row r="40" spans="1:5" ht="9.9499999999999993" customHeight="1">
      <c r="A40" s="4"/>
      <c r="B40" s="4"/>
      <c r="C40" s="47"/>
      <c r="D40" s="4"/>
      <c r="E40" s="4"/>
    </row>
    <row r="41" spans="1:5" ht="15.75">
      <c r="A41" s="97" t="s">
        <v>95</v>
      </c>
      <c r="B41" s="98"/>
      <c r="C41" s="47"/>
      <c r="D41" s="4"/>
      <c r="E41" s="4"/>
    </row>
    <row r="42" spans="1:5" ht="9.9499999999999993" customHeight="1">
      <c r="A42" s="4"/>
      <c r="B42" s="4"/>
      <c r="C42" s="47"/>
      <c r="D42" s="4"/>
      <c r="E42" s="4"/>
    </row>
    <row r="43" spans="1:5" ht="15.75">
      <c r="A43" s="4" t="s">
        <v>11</v>
      </c>
      <c r="B43" s="4"/>
      <c r="C43" s="47"/>
      <c r="D43" s="4"/>
      <c r="E43" s="4"/>
    </row>
    <row r="44" spans="1:5" ht="15.75">
      <c r="A44" s="4"/>
      <c r="B44" s="4" t="s">
        <v>35</v>
      </c>
      <c r="C44" s="182">
        <v>8007</v>
      </c>
      <c r="D44" s="183"/>
      <c r="E44" s="184">
        <v>19958</v>
      </c>
    </row>
    <row r="45" spans="1:5" ht="15.75">
      <c r="A45" s="4"/>
      <c r="B45" s="4" t="s">
        <v>36</v>
      </c>
      <c r="C45" s="185">
        <v>47634</v>
      </c>
      <c r="D45" s="186"/>
      <c r="E45" s="186">
        <v>44615</v>
      </c>
    </row>
    <row r="46" spans="1:5" ht="15.75">
      <c r="A46" s="4"/>
      <c r="B46" s="4" t="s">
        <v>62</v>
      </c>
      <c r="C46" s="185">
        <v>71180</v>
      </c>
      <c r="D46" s="186"/>
      <c r="E46" s="186">
        <v>68843</v>
      </c>
    </row>
    <row r="47" spans="1:5" ht="15.75">
      <c r="A47" s="4"/>
      <c r="B47" s="107" t="s">
        <v>39</v>
      </c>
      <c r="C47" s="185">
        <v>14020</v>
      </c>
      <c r="D47" s="186"/>
      <c r="E47" s="186">
        <v>14122</v>
      </c>
    </row>
    <row r="48" spans="1:5" ht="15.75">
      <c r="A48" s="4"/>
      <c r="B48" s="4" t="s">
        <v>88</v>
      </c>
      <c r="C48" s="187">
        <v>12170</v>
      </c>
      <c r="D48" s="186"/>
      <c r="E48" s="188">
        <v>4419</v>
      </c>
    </row>
    <row r="49" spans="1:5" ht="15.75" hidden="1">
      <c r="A49" s="4"/>
      <c r="B49" s="4" t="s">
        <v>80</v>
      </c>
      <c r="C49" s="224"/>
      <c r="D49" s="186"/>
      <c r="E49" s="227" t="s">
        <v>126</v>
      </c>
    </row>
    <row r="50" spans="1:5" ht="15.75">
      <c r="A50" s="4"/>
      <c r="B50" s="4" t="s">
        <v>82</v>
      </c>
      <c r="C50" s="185">
        <v>12408</v>
      </c>
      <c r="D50" s="186"/>
      <c r="E50" s="186">
        <v>13303</v>
      </c>
    </row>
    <row r="51" spans="1:5" ht="15.75">
      <c r="A51" s="4"/>
      <c r="B51" s="4" t="s">
        <v>76</v>
      </c>
      <c r="C51" s="185">
        <v>39806</v>
      </c>
      <c r="D51" s="186"/>
      <c r="E51" s="186">
        <v>44577</v>
      </c>
    </row>
    <row r="52" spans="1:5" ht="15.75">
      <c r="A52" s="4"/>
      <c r="B52" s="4" t="s">
        <v>37</v>
      </c>
      <c r="C52" s="185">
        <v>42180</v>
      </c>
      <c r="D52" s="186"/>
      <c r="E52" s="186">
        <v>46552</v>
      </c>
    </row>
    <row r="53" spans="1:5" ht="15.75">
      <c r="A53" s="4"/>
      <c r="B53" s="4" t="s">
        <v>129</v>
      </c>
      <c r="C53" s="189">
        <v>1327</v>
      </c>
      <c r="D53" s="186"/>
      <c r="E53" s="190">
        <v>1959</v>
      </c>
    </row>
    <row r="54" spans="1:5" ht="15.75">
      <c r="A54" s="4" t="s">
        <v>12</v>
      </c>
      <c r="B54" s="4"/>
      <c r="C54" s="189">
        <f>SUM(C44:C53)</f>
        <v>248732</v>
      </c>
      <c r="D54" s="186"/>
      <c r="E54" s="190">
        <f>SUM(E44:E53)</f>
        <v>258348</v>
      </c>
    </row>
    <row r="55" spans="1:5" ht="9.9499999999999993" customHeight="1">
      <c r="A55" s="4"/>
      <c r="B55" s="4"/>
      <c r="C55" s="185"/>
      <c r="D55" s="186"/>
      <c r="E55" s="186"/>
    </row>
    <row r="56" spans="1:5" ht="15.75" customHeight="1">
      <c r="A56" s="107" t="s">
        <v>28</v>
      </c>
      <c r="B56" s="107"/>
      <c r="C56" s="185"/>
      <c r="D56" s="186"/>
      <c r="E56" s="186"/>
    </row>
    <row r="57" spans="1:5" ht="15.75" customHeight="1">
      <c r="A57" s="107"/>
      <c r="B57" s="107" t="s">
        <v>54</v>
      </c>
      <c r="C57" s="185">
        <v>205248</v>
      </c>
      <c r="D57" s="186"/>
      <c r="E57" s="186">
        <v>225365</v>
      </c>
    </row>
    <row r="58" spans="1:5" ht="15.75" customHeight="1">
      <c r="A58" s="107"/>
      <c r="B58" s="107" t="s">
        <v>38</v>
      </c>
      <c r="C58" s="185">
        <v>26231</v>
      </c>
      <c r="D58" s="186"/>
      <c r="E58" s="186">
        <v>26592</v>
      </c>
    </row>
    <row r="59" spans="1:5" ht="15.75" customHeight="1">
      <c r="A59" s="107"/>
      <c r="B59" s="107" t="s">
        <v>39</v>
      </c>
      <c r="C59" s="185">
        <v>8844</v>
      </c>
      <c r="D59" s="186"/>
      <c r="E59" s="186">
        <v>9354</v>
      </c>
    </row>
    <row r="60" spans="1:5" ht="15.75" customHeight="1">
      <c r="A60" s="107"/>
      <c r="B60" s="107" t="s">
        <v>111</v>
      </c>
      <c r="C60" s="185">
        <v>110722</v>
      </c>
      <c r="D60" s="186"/>
      <c r="E60" s="186">
        <v>121732</v>
      </c>
    </row>
    <row r="61" spans="1:5" ht="15.75" customHeight="1">
      <c r="A61" s="107"/>
      <c r="B61" s="107" t="s">
        <v>63</v>
      </c>
      <c r="C61" s="185">
        <v>16663</v>
      </c>
      <c r="D61" s="186"/>
      <c r="E61" s="186">
        <v>17664</v>
      </c>
    </row>
    <row r="62" spans="1:5" ht="15.75">
      <c r="A62" s="108" t="s">
        <v>29</v>
      </c>
      <c r="B62" s="108"/>
      <c r="C62" s="191">
        <f>SUM(C57:C61)</f>
        <v>367708</v>
      </c>
      <c r="D62" s="186"/>
      <c r="E62" s="192">
        <f>SUM(E57:E61)</f>
        <v>400707</v>
      </c>
    </row>
    <row r="63" spans="1:5" ht="9.9499999999999993" customHeight="1">
      <c r="A63" s="4"/>
      <c r="B63" s="4"/>
      <c r="C63" s="103"/>
      <c r="D63" s="104"/>
      <c r="E63" s="104"/>
    </row>
    <row r="64" spans="1:5" ht="15.75" customHeight="1">
      <c r="A64" s="4" t="s">
        <v>13</v>
      </c>
      <c r="B64" s="4"/>
      <c r="C64" s="103"/>
      <c r="D64" s="104"/>
      <c r="E64" s="104"/>
    </row>
    <row r="65" spans="1:5" ht="15.75">
      <c r="A65" s="4"/>
      <c r="B65" s="4" t="s">
        <v>40</v>
      </c>
      <c r="C65" s="103">
        <v>30952</v>
      </c>
      <c r="D65" s="104"/>
      <c r="E65" s="104">
        <v>30537</v>
      </c>
    </row>
    <row r="66" spans="1:5" ht="15.75">
      <c r="A66" s="4"/>
      <c r="B66" s="4" t="s">
        <v>41</v>
      </c>
      <c r="C66" s="103">
        <v>24690</v>
      </c>
      <c r="D66" s="104"/>
      <c r="E66" s="104">
        <v>24690</v>
      </c>
    </row>
    <row r="67" spans="1:5" ht="15.75">
      <c r="A67" s="4"/>
      <c r="B67" s="4" t="s">
        <v>42</v>
      </c>
      <c r="C67" s="103">
        <v>47248</v>
      </c>
      <c r="D67" s="104"/>
      <c r="E67" s="104">
        <v>41936</v>
      </c>
    </row>
    <row r="68" spans="1:5" ht="15.75">
      <c r="A68" s="4"/>
      <c r="B68" s="4" t="s">
        <v>43</v>
      </c>
      <c r="C68" s="103">
        <v>257201</v>
      </c>
      <c r="D68" s="104"/>
      <c r="E68" s="104">
        <v>239161</v>
      </c>
    </row>
    <row r="69" spans="1:5" ht="15.75">
      <c r="A69" s="4"/>
      <c r="B69" s="4" t="s">
        <v>44</v>
      </c>
      <c r="C69" s="105">
        <v>-215842</v>
      </c>
      <c r="D69" s="104"/>
      <c r="E69" s="106">
        <v>-222631</v>
      </c>
    </row>
    <row r="70" spans="1:5" ht="15.75">
      <c r="A70" s="4" t="s">
        <v>92</v>
      </c>
      <c r="C70" s="113">
        <f>SUM(C65:C69)</f>
        <v>144249</v>
      </c>
      <c r="D70" s="104"/>
      <c r="E70" s="114">
        <f>SUM(E65:E69)</f>
        <v>113693</v>
      </c>
    </row>
    <row r="71" spans="1:5" ht="15.75">
      <c r="A71" s="4" t="s">
        <v>68</v>
      </c>
      <c r="B71" s="4"/>
      <c r="C71" s="115">
        <v>5142</v>
      </c>
      <c r="D71" s="104"/>
      <c r="E71" s="116">
        <v>10658</v>
      </c>
    </row>
    <row r="72" spans="1:5" ht="15.75">
      <c r="A72" s="4" t="s">
        <v>14</v>
      </c>
      <c r="B72" s="4"/>
      <c r="C72" s="105">
        <f>SUM(C70:C71)</f>
        <v>149391</v>
      </c>
      <c r="D72" s="104"/>
      <c r="E72" s="106">
        <f>SUM(E70:E71)</f>
        <v>124351</v>
      </c>
    </row>
    <row r="73" spans="1:5" ht="12.75" customHeight="1">
      <c r="A73" s="4"/>
      <c r="B73" s="4"/>
      <c r="C73" s="47"/>
      <c r="D73" s="4"/>
      <c r="E73" s="4"/>
    </row>
    <row r="74" spans="1:5" ht="16.5" thickBot="1">
      <c r="A74" s="4" t="s">
        <v>15</v>
      </c>
      <c r="B74" s="4"/>
      <c r="C74" s="117">
        <f>C54+C62+C72</f>
        <v>765831</v>
      </c>
      <c r="D74" s="101"/>
      <c r="E74" s="118">
        <f>E54+E62+E72</f>
        <v>783406</v>
      </c>
    </row>
    <row r="75" spans="1:5" ht="15.75" thickTop="1">
      <c r="A75" s="4"/>
      <c r="B75" s="4"/>
      <c r="C75" s="90"/>
      <c r="D75" s="90"/>
      <c r="E75" s="90"/>
    </row>
    <row r="76" spans="1:5">
      <c r="A76" s="18"/>
      <c r="B76" s="90"/>
      <c r="C76" s="3"/>
      <c r="D76" s="3"/>
      <c r="E76" s="3"/>
    </row>
    <row r="79" spans="1:5" ht="15.75">
      <c r="B79" s="4"/>
      <c r="C79" s="103"/>
      <c r="D79" s="104"/>
      <c r="E79" s="104"/>
    </row>
    <row r="94" spans="14:15">
      <c r="N94" s="119"/>
      <c r="O94" s="119"/>
    </row>
    <row r="95" spans="14:15">
      <c r="N95" s="119"/>
      <c r="O95" s="119"/>
    </row>
    <row r="96" spans="14:15">
      <c r="N96" s="119"/>
      <c r="O96" s="119"/>
    </row>
    <row r="97" spans="14:15">
      <c r="N97" s="119"/>
      <c r="O97" s="119"/>
    </row>
    <row r="98" spans="14:15">
      <c r="N98" s="120"/>
      <c r="O98" s="120"/>
    </row>
    <row r="202" spans="13:19">
      <c r="M202" s="119"/>
      <c r="N202" s="119"/>
      <c r="R202" s="119"/>
      <c r="S202" s="119"/>
    </row>
    <row r="203" spans="13:19">
      <c r="M203" s="119"/>
      <c r="N203" s="119"/>
      <c r="R203" s="119"/>
      <c r="S203" s="119"/>
    </row>
    <row r="204" spans="13:19">
      <c r="M204" s="119"/>
      <c r="N204" s="119"/>
      <c r="R204" s="119"/>
      <c r="S204" s="119"/>
    </row>
    <row r="205" spans="13:19">
      <c r="M205" s="119"/>
      <c r="N205" s="119"/>
      <c r="R205" s="119"/>
      <c r="S205" s="119"/>
    </row>
    <row r="206" spans="13:19">
      <c r="M206" s="121"/>
      <c r="N206" s="121"/>
      <c r="R206" s="121"/>
      <c r="S206" s="121"/>
    </row>
    <row r="264" spans="13:18">
      <c r="O264" s="119"/>
      <c r="P264" s="119"/>
      <c r="Q264" s="122"/>
    </row>
    <row r="266" spans="13:18">
      <c r="M266" s="122"/>
      <c r="O266" s="119"/>
      <c r="P266" s="119"/>
      <c r="Q266" s="119"/>
      <c r="R266" s="122"/>
    </row>
    <row r="267" spans="13:18">
      <c r="M267" s="122"/>
      <c r="O267" s="119"/>
      <c r="P267" s="119"/>
      <c r="Q267" s="119"/>
      <c r="R267" s="122"/>
    </row>
    <row r="268" spans="13:18">
      <c r="M268" s="122"/>
      <c r="O268" s="119"/>
      <c r="P268" s="119"/>
      <c r="Q268" s="119"/>
      <c r="R268" s="122"/>
    </row>
    <row r="269" spans="13:18">
      <c r="M269" s="122"/>
      <c r="O269" s="119"/>
      <c r="P269" s="119"/>
      <c r="Q269" s="119"/>
      <c r="R269" s="122"/>
    </row>
    <row r="270" spans="13:18">
      <c r="M270" s="122"/>
      <c r="O270" s="119"/>
      <c r="P270" s="119"/>
      <c r="Q270" s="119"/>
      <c r="R270" s="122"/>
    </row>
    <row r="271" spans="13:18">
      <c r="M271" s="122"/>
      <c r="O271" s="119"/>
      <c r="P271" s="119"/>
      <c r="Q271" s="119"/>
      <c r="R271" s="122"/>
    </row>
    <row r="272" spans="13:18">
      <c r="M272" s="122"/>
      <c r="O272" s="119"/>
      <c r="P272" s="119"/>
      <c r="Q272" s="119"/>
      <c r="R272" s="122"/>
    </row>
    <row r="273" spans="13:18">
      <c r="M273" s="122"/>
      <c r="O273" s="119"/>
      <c r="P273" s="119"/>
      <c r="Q273" s="119"/>
      <c r="R273" s="122"/>
    </row>
    <row r="274" spans="13:18">
      <c r="M274" s="122"/>
      <c r="O274" s="119"/>
      <c r="P274" s="119"/>
      <c r="Q274" s="119"/>
      <c r="R274" s="122"/>
    </row>
    <row r="275" spans="13:18">
      <c r="M275" s="122"/>
      <c r="O275" s="119"/>
      <c r="P275" s="119"/>
      <c r="Q275" s="119"/>
      <c r="R275" s="122"/>
    </row>
    <row r="276" spans="13:18">
      <c r="M276" s="122"/>
      <c r="O276" s="119"/>
      <c r="P276" s="119"/>
      <c r="Q276" s="119"/>
      <c r="R276" s="122"/>
    </row>
    <row r="277" spans="13:18">
      <c r="M277" s="122"/>
      <c r="O277" s="119"/>
      <c r="P277" s="119"/>
      <c r="Q277" s="119"/>
      <c r="R277" s="122"/>
    </row>
    <row r="278" spans="13:18">
      <c r="M278" s="122"/>
      <c r="O278" s="119"/>
      <c r="P278" s="119"/>
      <c r="Q278" s="119"/>
      <c r="R278" s="122"/>
    </row>
    <row r="279" spans="13:18">
      <c r="M279" s="122"/>
      <c r="O279" s="119"/>
      <c r="P279" s="119"/>
      <c r="Q279" s="119"/>
      <c r="R279" s="122"/>
    </row>
    <row r="280" spans="13:18">
      <c r="M280" s="122"/>
      <c r="O280" s="119"/>
      <c r="P280" s="119"/>
      <c r="Q280" s="119"/>
      <c r="R280" s="122"/>
    </row>
    <row r="281" spans="13:18">
      <c r="M281" s="122"/>
      <c r="O281" s="119"/>
      <c r="P281" s="119"/>
      <c r="Q281" s="119"/>
      <c r="R281" s="122"/>
    </row>
    <row r="282" spans="13:18">
      <c r="M282" s="122"/>
      <c r="O282" s="119"/>
      <c r="P282" s="119"/>
      <c r="Q282" s="119"/>
      <c r="R282" s="122"/>
    </row>
    <row r="283" spans="13:18">
      <c r="M283" s="122"/>
      <c r="O283" s="119"/>
      <c r="P283" s="119"/>
      <c r="Q283" s="119"/>
      <c r="R283" s="122"/>
    </row>
    <row r="284" spans="13:18">
      <c r="M284" s="122"/>
      <c r="O284" s="119"/>
      <c r="P284" s="119"/>
      <c r="Q284" s="119"/>
      <c r="R284" s="122"/>
    </row>
    <row r="285" spans="13:18">
      <c r="M285" s="122"/>
      <c r="O285" s="119"/>
      <c r="P285" s="119"/>
      <c r="Q285" s="119"/>
      <c r="R285" s="122"/>
    </row>
    <row r="287" spans="13:18">
      <c r="M287" s="122"/>
      <c r="O287" s="119"/>
      <c r="P287" s="119"/>
      <c r="Q287" s="119"/>
      <c r="R287" s="122"/>
    </row>
    <row r="292" spans="13:18">
      <c r="M292" s="122"/>
      <c r="O292" s="119"/>
      <c r="P292" s="119"/>
      <c r="Q292" s="119"/>
      <c r="R292" s="122"/>
    </row>
    <row r="293" spans="13:18">
      <c r="O293" s="119"/>
      <c r="P293" s="119"/>
      <c r="Q293" s="119"/>
    </row>
    <row r="294" spans="13:18">
      <c r="M294" s="122"/>
      <c r="O294" s="119"/>
      <c r="P294" s="119"/>
      <c r="Q294" s="119"/>
      <c r="R294" s="122"/>
    </row>
    <row r="295" spans="13:18">
      <c r="O295" s="119"/>
      <c r="P295" s="119"/>
      <c r="Q295" s="119"/>
    </row>
    <row r="296" spans="13:18">
      <c r="M296" s="122"/>
      <c r="O296" s="119"/>
      <c r="P296" s="119"/>
      <c r="Q296" s="119"/>
      <c r="R296" s="122"/>
    </row>
    <row r="297" spans="13:18">
      <c r="O297" s="119"/>
      <c r="P297" s="119"/>
      <c r="Q297" s="119"/>
    </row>
    <row r="298" spans="13:18">
      <c r="M298" s="122"/>
      <c r="O298" s="119"/>
      <c r="P298" s="119"/>
      <c r="Q298" s="119"/>
      <c r="R298" s="122"/>
    </row>
    <row r="302" spans="13:18">
      <c r="M302" s="122"/>
      <c r="O302" s="119"/>
      <c r="P302" s="119"/>
      <c r="Q302" s="119"/>
      <c r="R302" s="122"/>
    </row>
  </sheetData>
  <mergeCells count="6">
    <mergeCell ref="A13:E13"/>
    <mergeCell ref="A3:E3"/>
    <mergeCell ref="A12:E12"/>
    <mergeCell ref="A5:F5"/>
    <mergeCell ref="A4:E4"/>
    <mergeCell ref="A10:E10"/>
  </mergeCells>
  <phoneticPr fontId="0" type="noConversion"/>
  <printOptions horizontalCentered="1"/>
  <pageMargins left="0.5" right="0.5" top="0.75" bottom="0.55000000000000004" header="0.5" footer="0.4"/>
  <pageSetup scale="60" orientation="portrait" r:id="rId1"/>
  <headerFooter alignWithMargins="0">
    <oddFooter>&amp;C&amp;"Arial,Regular"Page 10 of 12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showOutlineSymbols="0" topLeftCell="A16" zoomScale="80" zoomScaleNormal="80" workbookViewId="0">
      <selection activeCell="A16" sqref="A16"/>
    </sheetView>
  </sheetViews>
  <sheetFormatPr defaultColWidth="10.21875" defaultRowHeight="15"/>
  <cols>
    <col min="1" max="1" width="34.5546875" style="52" customWidth="1"/>
    <col min="2" max="3" width="9.77734375" style="52" customWidth="1"/>
    <col min="4" max="4" width="8.33203125" style="52" bestFit="1" customWidth="1"/>
    <col min="5" max="6" width="10.77734375" style="52" customWidth="1"/>
    <col min="7" max="7" width="8.33203125" style="52" customWidth="1"/>
    <col min="8" max="9" width="10.77734375" style="52" customWidth="1"/>
    <col min="10" max="10" width="9.109375" style="52" customWidth="1"/>
    <col min="11" max="12" width="10.77734375" style="52" customWidth="1"/>
    <col min="13" max="13" width="8.33203125" style="52" customWidth="1"/>
    <col min="14" max="14" width="6.109375" style="52" customWidth="1"/>
    <col min="15" max="15" width="10.88671875" style="52" hidden="1" customWidth="1"/>
    <col min="16" max="16" width="8.77734375" style="52" hidden="1" customWidth="1"/>
    <col min="17" max="17" width="3.77734375" style="52" customWidth="1"/>
    <col min="18" max="16384" width="10.21875" style="52"/>
  </cols>
  <sheetData>
    <row r="1" spans="1:17" ht="85.5" customHeight="1"/>
    <row r="2" spans="1:17" ht="30" customHeight="1">
      <c r="A2" s="245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53"/>
      <c r="O2" s="53"/>
      <c r="P2" s="53"/>
      <c r="Q2" s="53"/>
    </row>
    <row r="3" spans="1:17">
      <c r="A3" s="247" t="s">
        <v>65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198"/>
      <c r="O3" s="198"/>
      <c r="P3" s="198"/>
    </row>
    <row r="4" spans="1:17" ht="15.75">
      <c r="A4" s="246" t="s">
        <v>17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197"/>
      <c r="O4" s="197"/>
      <c r="P4" s="197"/>
    </row>
    <row r="5" spans="1:17" ht="15.75">
      <c r="A5" s="246" t="s">
        <v>52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199"/>
      <c r="O5" s="199"/>
      <c r="P5" s="199"/>
    </row>
    <row r="6" spans="1:17">
      <c r="A6" s="248" t="s">
        <v>46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00"/>
      <c r="O6" s="200"/>
      <c r="P6" s="200"/>
      <c r="Q6" s="53"/>
    </row>
    <row r="7" spans="1:17">
      <c r="A7" s="249" t="s">
        <v>55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196"/>
      <c r="O7" s="196"/>
      <c r="P7" s="196"/>
    </row>
    <row r="8" spans="1:17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7" ht="15.75">
      <c r="A9" s="243" t="s">
        <v>151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01"/>
      <c r="O9" s="201"/>
      <c r="P9" s="201"/>
      <c r="Q9" s="53"/>
    </row>
    <row r="10" spans="1:17" ht="15.7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01"/>
      <c r="O10" s="201"/>
      <c r="P10" s="201"/>
      <c r="Q10" s="53"/>
    </row>
    <row r="11" spans="1:17">
      <c r="A11" s="40"/>
      <c r="B11" s="244" t="s">
        <v>130</v>
      </c>
      <c r="C11" s="244"/>
      <c r="D11" s="55" t="s">
        <v>50</v>
      </c>
      <c r="E11" s="244" t="s">
        <v>128</v>
      </c>
      <c r="F11" s="244"/>
      <c r="G11" s="55" t="s">
        <v>50</v>
      </c>
      <c r="H11" s="244" t="s">
        <v>57</v>
      </c>
      <c r="I11" s="244"/>
      <c r="J11" s="55" t="s">
        <v>50</v>
      </c>
      <c r="K11" s="244" t="s">
        <v>131</v>
      </c>
      <c r="L11" s="244"/>
      <c r="M11" s="55" t="s">
        <v>50</v>
      </c>
      <c r="O11" s="250" t="s">
        <v>6</v>
      </c>
      <c r="P11" s="251"/>
    </row>
    <row r="12" spans="1:17" ht="16.5" thickBot="1">
      <c r="A12" s="56"/>
      <c r="B12" s="57">
        <v>2016</v>
      </c>
      <c r="C12" s="58">
        <v>2015</v>
      </c>
      <c r="D12" s="58" t="s">
        <v>51</v>
      </c>
      <c r="E12" s="57">
        <v>2016</v>
      </c>
      <c r="F12" s="58">
        <v>2015</v>
      </c>
      <c r="G12" s="58" t="s">
        <v>51</v>
      </c>
      <c r="H12" s="57">
        <v>2016</v>
      </c>
      <c r="I12" s="58">
        <v>2015</v>
      </c>
      <c r="J12" s="58" t="s">
        <v>51</v>
      </c>
      <c r="K12" s="57">
        <v>2016</v>
      </c>
      <c r="L12" s="58">
        <v>2015</v>
      </c>
      <c r="M12" s="58" t="s">
        <v>51</v>
      </c>
      <c r="O12" s="57">
        <f>B12</f>
        <v>2016</v>
      </c>
      <c r="P12" s="58">
        <f>C12</f>
        <v>2015</v>
      </c>
    </row>
    <row r="13" spans="1:17" ht="5.25" customHeight="1" thickTop="1">
      <c r="A13" s="40"/>
      <c r="B13" s="59"/>
      <c r="C13" s="54"/>
      <c r="D13" s="54"/>
      <c r="E13" s="60"/>
      <c r="F13" s="61"/>
      <c r="G13" s="61"/>
      <c r="H13" s="59"/>
      <c r="I13" s="54"/>
      <c r="J13" s="54"/>
      <c r="K13" s="59"/>
      <c r="L13" s="54"/>
      <c r="M13" s="54"/>
      <c r="O13" s="60"/>
      <c r="P13" s="61"/>
      <c r="Q13" s="40"/>
    </row>
    <row r="14" spans="1:17" s="167" customFormat="1" ht="15.75">
      <c r="A14" s="163" t="s">
        <v>23</v>
      </c>
      <c r="B14" s="202">
        <v>56470</v>
      </c>
      <c r="C14" s="203">
        <v>62080</v>
      </c>
      <c r="D14" s="166">
        <f>(B14-C14)/C14</f>
        <v>-9.0367268041237112E-2</v>
      </c>
      <c r="E14" s="202">
        <v>121644</v>
      </c>
      <c r="F14" s="204">
        <v>128198</v>
      </c>
      <c r="G14" s="166">
        <f>(E14-F14)/F14</f>
        <v>-5.112404249676282E-2</v>
      </c>
      <c r="H14" s="202">
        <v>76676</v>
      </c>
      <c r="I14" s="204">
        <v>74225</v>
      </c>
      <c r="J14" s="166">
        <f>(H14-I14)/I14</f>
        <v>3.3021219265746041E-2</v>
      </c>
      <c r="K14" s="202">
        <v>22496</v>
      </c>
      <c r="L14" s="204">
        <v>28832</v>
      </c>
      <c r="M14" s="166">
        <f>(K14-L14)/L14</f>
        <v>-0.21975582685904552</v>
      </c>
      <c r="N14" s="170"/>
      <c r="O14" s="171">
        <f>+E14+B14+H14+K14</f>
        <v>277286</v>
      </c>
      <c r="P14" s="172">
        <f>+F14+C14+I14+L14</f>
        <v>293335</v>
      </c>
      <c r="Q14" s="163"/>
    </row>
    <row r="15" spans="1:17" ht="15.75">
      <c r="A15" s="40"/>
      <c r="B15" s="65"/>
      <c r="C15" s="40"/>
      <c r="D15" s="66"/>
      <c r="E15" s="65"/>
      <c r="F15" s="40"/>
      <c r="G15" s="66"/>
      <c r="H15" s="65"/>
      <c r="I15" s="40"/>
      <c r="J15" s="66"/>
      <c r="K15" s="65"/>
      <c r="L15" s="40"/>
      <c r="M15" s="66"/>
      <c r="O15" s="65"/>
      <c r="P15" s="40"/>
      <c r="Q15" s="40"/>
    </row>
    <row r="16" spans="1:17" ht="31.5" customHeight="1">
      <c r="A16" s="194" t="s">
        <v>112</v>
      </c>
      <c r="B16" s="161">
        <v>32574</v>
      </c>
      <c r="C16" s="173">
        <v>36746</v>
      </c>
      <c r="D16" s="66">
        <f>(B16-C16)/C16</f>
        <v>-0.11353616720187232</v>
      </c>
      <c r="E16" s="67">
        <v>76126</v>
      </c>
      <c r="F16" s="68">
        <v>82836</v>
      </c>
      <c r="G16" s="66">
        <f>(E16-F16)/F16</f>
        <v>-8.1003428461055585E-2</v>
      </c>
      <c r="H16" s="67">
        <v>41891</v>
      </c>
      <c r="I16" s="68">
        <v>39144</v>
      </c>
      <c r="J16" s="66">
        <f>(H16-I16)/I16</f>
        <v>7.0176783159615772E-2</v>
      </c>
      <c r="K16" s="67">
        <v>14712</v>
      </c>
      <c r="L16" s="68">
        <v>21448</v>
      </c>
      <c r="M16" s="66">
        <f>(K16-L16)/L16</f>
        <v>-0.31406191719507648</v>
      </c>
      <c r="N16" s="62"/>
      <c r="O16" s="69">
        <f>+E16+B16+H16+K16</f>
        <v>165303</v>
      </c>
      <c r="P16" s="70">
        <f>+F16+C16+I16+L16</f>
        <v>180174</v>
      </c>
      <c r="Q16" s="40"/>
    </row>
    <row r="17" spans="1:17">
      <c r="A17" s="71" t="s">
        <v>67</v>
      </c>
      <c r="B17" s="181">
        <f>+B16/B14</f>
        <v>0.57683725872144498</v>
      </c>
      <c r="C17" s="73">
        <f>+(C16/C14)</f>
        <v>0.59191365979381438</v>
      </c>
      <c r="D17" s="74"/>
      <c r="E17" s="72">
        <f>+E16/E14</f>
        <v>0.62580973989674793</v>
      </c>
      <c r="F17" s="73">
        <f>+F16/F14</f>
        <v>0.64615672631398302</v>
      </c>
      <c r="G17" s="74"/>
      <c r="H17" s="72">
        <f>+H16/H14</f>
        <v>0.54633783713287076</v>
      </c>
      <c r="I17" s="73">
        <f>+I16/I14</f>
        <v>0.52736948467497469</v>
      </c>
      <c r="J17" s="74"/>
      <c r="K17" s="72">
        <f>+K16/K14</f>
        <v>0.65398293029871979</v>
      </c>
      <c r="L17" s="73">
        <f>+L16/L14</f>
        <v>0.74389567147613767</v>
      </c>
      <c r="M17" s="74"/>
      <c r="N17" s="75"/>
      <c r="O17" s="76">
        <f>+O16/O14</f>
        <v>0.59614621726304251</v>
      </c>
      <c r="P17" s="77">
        <f>+P16/P14</f>
        <v>0.61422605553377541</v>
      </c>
      <c r="Q17" s="40"/>
    </row>
    <row r="18" spans="1:17" ht="15.75">
      <c r="A18" s="40"/>
      <c r="B18" s="69"/>
      <c r="C18" s="70"/>
      <c r="D18" s="66"/>
      <c r="E18" s="69"/>
      <c r="F18" s="70"/>
      <c r="G18" s="66"/>
      <c r="H18" s="69"/>
      <c r="I18" s="70"/>
      <c r="J18" s="66"/>
      <c r="K18" s="69"/>
      <c r="L18" s="70"/>
      <c r="M18" s="66"/>
      <c r="O18" s="69"/>
      <c r="P18" s="70"/>
      <c r="Q18" s="40"/>
    </row>
    <row r="19" spans="1:17" ht="45">
      <c r="A19" s="195" t="s">
        <v>113</v>
      </c>
      <c r="B19" s="67">
        <v>14517</v>
      </c>
      <c r="C19" s="68">
        <v>14493</v>
      </c>
      <c r="D19" s="232" t="s">
        <v>160</v>
      </c>
      <c r="E19" s="67">
        <v>32282</v>
      </c>
      <c r="F19" s="68">
        <v>37388</v>
      </c>
      <c r="G19" s="66">
        <f>(E19-F19)/F19</f>
        <v>-0.13656788274312615</v>
      </c>
      <c r="H19" s="67">
        <v>26522</v>
      </c>
      <c r="I19" s="68">
        <v>27646</v>
      </c>
      <c r="J19" s="66">
        <f>(H19-I19)/I19</f>
        <v>-4.0656876220791435E-2</v>
      </c>
      <c r="K19" s="67">
        <v>5433</v>
      </c>
      <c r="L19" s="68">
        <v>6243</v>
      </c>
      <c r="M19" s="66">
        <f>(K19-L19)/L19</f>
        <v>-0.12974531475252282</v>
      </c>
      <c r="N19" s="62"/>
      <c r="O19" s="69">
        <f>+E19+B19+H19+K19</f>
        <v>78754</v>
      </c>
      <c r="P19" s="70">
        <f>+F19+C19+I19+L19</f>
        <v>85770</v>
      </c>
      <c r="Q19" s="40"/>
    </row>
    <row r="20" spans="1:17" ht="18" customHeight="1">
      <c r="A20" s="71" t="s">
        <v>67</v>
      </c>
      <c r="B20" s="78">
        <f>+B19/B14</f>
        <v>0.25707455285992564</v>
      </c>
      <c r="C20" s="79">
        <f>+(C19/C14)</f>
        <v>0.23345682989690722</v>
      </c>
      <c r="D20" s="80"/>
      <c r="E20" s="78">
        <f>+(E19/E14)</f>
        <v>0.26538094768340403</v>
      </c>
      <c r="F20" s="79">
        <f>(F19/F14)</f>
        <v>0.29164261532941232</v>
      </c>
      <c r="G20" s="80"/>
      <c r="H20" s="78">
        <f>+(H19/H14)</f>
        <v>0.34589702123219784</v>
      </c>
      <c r="I20" s="79">
        <f>+(I19/I14)</f>
        <v>0.37246210845402494</v>
      </c>
      <c r="J20" s="80"/>
      <c r="K20" s="78">
        <f>+K19/K14</f>
        <v>0.24150960170697014</v>
      </c>
      <c r="L20" s="79">
        <f>+L19/L14</f>
        <v>0.21653024417314096</v>
      </c>
      <c r="M20" s="80"/>
      <c r="N20" s="75"/>
      <c r="O20" s="81">
        <f>+O19/O14</f>
        <v>0.28401722409353519</v>
      </c>
      <c r="P20" s="82">
        <f>+P19/P14</f>
        <v>0.29239606593144357</v>
      </c>
      <c r="Q20" s="40"/>
    </row>
    <row r="21" spans="1:17" ht="7.5" customHeight="1">
      <c r="A21" s="40"/>
      <c r="B21" s="69"/>
      <c r="C21" s="70"/>
      <c r="D21" s="66"/>
      <c r="E21" s="69"/>
      <c r="F21" s="70"/>
      <c r="G21" s="66"/>
      <c r="H21" s="69"/>
      <c r="I21" s="70"/>
      <c r="J21" s="66"/>
      <c r="K21" s="69"/>
      <c r="L21" s="70"/>
      <c r="M21" s="66"/>
      <c r="O21" s="69"/>
      <c r="P21" s="70"/>
      <c r="Q21" s="40"/>
    </row>
    <row r="22" spans="1:17" s="167" customFormat="1" ht="15.75" customHeight="1">
      <c r="A22" s="163" t="s">
        <v>49</v>
      </c>
      <c r="B22" s="164">
        <f>B16+B19</f>
        <v>47091</v>
      </c>
      <c r="C22" s="165">
        <f>C16+C19</f>
        <v>51239</v>
      </c>
      <c r="D22" s="166">
        <f>(B22-C22)/C22</f>
        <v>-8.0953960850133691E-2</v>
      </c>
      <c r="E22" s="164">
        <f>E16+E19</f>
        <v>108408</v>
      </c>
      <c r="F22" s="165">
        <f>F16+F19</f>
        <v>120224</v>
      </c>
      <c r="G22" s="166">
        <f>(E22-F22)/F22</f>
        <v>-9.8283204684588774E-2</v>
      </c>
      <c r="H22" s="164">
        <f>H16+H19</f>
        <v>68413</v>
      </c>
      <c r="I22" s="165">
        <f>I16+I19</f>
        <v>66790</v>
      </c>
      <c r="J22" s="166">
        <f>(H22-I22)/I22</f>
        <v>2.430004491690373E-2</v>
      </c>
      <c r="K22" s="164">
        <f>K16+K19</f>
        <v>20145</v>
      </c>
      <c r="L22" s="165">
        <f>L16+L19</f>
        <v>27691</v>
      </c>
      <c r="M22" s="166">
        <f>(K22-L22)/L22</f>
        <v>-0.27250731284532881</v>
      </c>
      <c r="O22" s="168">
        <f>+E22+B22</f>
        <v>155499</v>
      </c>
      <c r="P22" s="169">
        <f>+F22+C22+I22+L22</f>
        <v>265944</v>
      </c>
      <c r="Q22" s="163"/>
    </row>
    <row r="23" spans="1:17" ht="15.75">
      <c r="A23" s="40"/>
      <c r="B23" s="69"/>
      <c r="C23" s="70"/>
      <c r="D23" s="66"/>
      <c r="E23" s="69"/>
      <c r="F23" s="70"/>
      <c r="G23" s="66"/>
      <c r="H23" s="69"/>
      <c r="I23" s="70"/>
      <c r="J23" s="66"/>
      <c r="K23" s="69"/>
      <c r="L23" s="70"/>
      <c r="M23" s="66"/>
      <c r="O23" s="69"/>
      <c r="P23" s="70"/>
      <c r="Q23" s="40"/>
    </row>
    <row r="24" spans="1:17" ht="15.75">
      <c r="A24" s="40" t="s">
        <v>108</v>
      </c>
      <c r="B24" s="83">
        <f>B14-B16-B19</f>
        <v>9379</v>
      </c>
      <c r="C24" s="84">
        <f>C14-C16-C19</f>
        <v>10841</v>
      </c>
      <c r="D24" s="66">
        <f>(B24-C24)/C24</f>
        <v>-0.13485840789595055</v>
      </c>
      <c r="E24" s="83">
        <f>E14-E16-E19</f>
        <v>13236</v>
      </c>
      <c r="F24" s="84">
        <f>F14-F16-F19</f>
        <v>7974</v>
      </c>
      <c r="G24" s="66">
        <f>(E24-F24)/F24</f>
        <v>0.65989465763732125</v>
      </c>
      <c r="H24" s="83">
        <f>H14-H16-H19</f>
        <v>8263</v>
      </c>
      <c r="I24" s="84">
        <f>I14-I16-I19</f>
        <v>7435</v>
      </c>
      <c r="J24" s="66">
        <f>((H24-I24)/I24)</f>
        <v>0.11136516476126429</v>
      </c>
      <c r="K24" s="83">
        <f>K14-K16-K19</f>
        <v>2351</v>
      </c>
      <c r="L24" s="84">
        <f>L14-L16-L19</f>
        <v>1141</v>
      </c>
      <c r="M24" s="66">
        <f>(K24-L24)/L24</f>
        <v>1.0604732690622261</v>
      </c>
      <c r="O24" s="63">
        <f>+E24+B24+H24+K24</f>
        <v>33229</v>
      </c>
      <c r="P24" s="64">
        <f>+F24+C24+I24+L24</f>
        <v>27391</v>
      </c>
      <c r="Q24" s="40"/>
    </row>
    <row r="25" spans="1:17" s="167" customFormat="1" ht="18" customHeight="1" thickBot="1">
      <c r="A25" s="174" t="s">
        <v>67</v>
      </c>
      <c r="B25" s="175">
        <f>+B24/B14</f>
        <v>0.16608818841862935</v>
      </c>
      <c r="C25" s="176">
        <f>+C24/C14</f>
        <v>0.17462951030927834</v>
      </c>
      <c r="D25" s="176"/>
      <c r="E25" s="175">
        <f>+E24/E14</f>
        <v>0.10880931241984808</v>
      </c>
      <c r="F25" s="176">
        <f>+F24/F14</f>
        <v>6.2200658356604627E-2</v>
      </c>
      <c r="G25" s="176"/>
      <c r="H25" s="175">
        <f>+H24/H14</f>
        <v>0.10776514163493139</v>
      </c>
      <c r="I25" s="176">
        <f>+I24/I14</f>
        <v>0.10016840687100034</v>
      </c>
      <c r="J25" s="176"/>
      <c r="K25" s="175">
        <f>+K24/K14</f>
        <v>0.1045074679943101</v>
      </c>
      <c r="L25" s="176">
        <f>+L24/L14</f>
        <v>3.957408435072142E-2</v>
      </c>
      <c r="M25" s="176"/>
      <c r="N25" s="177"/>
      <c r="O25" s="178">
        <f>(+O24/O14)</f>
        <v>0.11983655864342231</v>
      </c>
      <c r="P25" s="179">
        <f>+P24/P14</f>
        <v>9.337787853478105E-2</v>
      </c>
      <c r="Q25" s="163"/>
    </row>
    <row r="26" spans="1:17">
      <c r="A26" s="40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40"/>
    </row>
    <row r="27" spans="1:17">
      <c r="A27" s="40"/>
      <c r="B27" s="86"/>
      <c r="C27" s="86"/>
      <c r="D27" s="85"/>
      <c r="E27" s="86"/>
      <c r="F27" s="86"/>
      <c r="G27" s="85"/>
      <c r="H27" s="86"/>
      <c r="I27" s="86"/>
      <c r="J27" s="85"/>
      <c r="K27" s="86"/>
      <c r="L27" s="86"/>
      <c r="M27" s="85"/>
      <c r="N27" s="85"/>
      <c r="O27" s="85"/>
      <c r="P27" s="85"/>
      <c r="Q27" s="40"/>
    </row>
    <row r="28" spans="1:17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5.75">
      <c r="A29" s="243" t="s">
        <v>150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40"/>
      <c r="O29" s="40"/>
      <c r="P29" s="40"/>
      <c r="Q29" s="40"/>
    </row>
    <row r="30" spans="1:17" ht="15.75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40"/>
      <c r="O30" s="40"/>
      <c r="P30" s="40"/>
      <c r="Q30" s="40"/>
    </row>
    <row r="31" spans="1:17" ht="15" customHeight="1">
      <c r="A31" s="40"/>
      <c r="B31" s="244" t="s">
        <v>130</v>
      </c>
      <c r="C31" s="244"/>
      <c r="D31" s="55" t="s">
        <v>50</v>
      </c>
      <c r="E31" s="244" t="s">
        <v>128</v>
      </c>
      <c r="F31" s="244"/>
      <c r="G31" s="55" t="s">
        <v>50</v>
      </c>
      <c r="H31" s="244" t="s">
        <v>57</v>
      </c>
      <c r="I31" s="244"/>
      <c r="J31" s="55" t="s">
        <v>50</v>
      </c>
      <c r="K31" s="244" t="s">
        <v>131</v>
      </c>
      <c r="L31" s="244"/>
      <c r="M31" s="55" t="s">
        <v>50</v>
      </c>
      <c r="N31" s="40"/>
      <c r="O31" s="40"/>
      <c r="P31" s="40"/>
      <c r="Q31" s="40"/>
    </row>
    <row r="32" spans="1:17" ht="16.5" thickBot="1">
      <c r="A32" s="56"/>
      <c r="B32" s="57">
        <v>2016</v>
      </c>
      <c r="C32" s="58">
        <v>2015</v>
      </c>
      <c r="D32" s="58" t="s">
        <v>51</v>
      </c>
      <c r="E32" s="57">
        <v>2016</v>
      </c>
      <c r="F32" s="58">
        <v>2015</v>
      </c>
      <c r="G32" s="58" t="s">
        <v>51</v>
      </c>
      <c r="H32" s="57">
        <v>2016</v>
      </c>
      <c r="I32" s="58">
        <v>2015</v>
      </c>
      <c r="J32" s="58" t="s">
        <v>51</v>
      </c>
      <c r="K32" s="57">
        <v>2016</v>
      </c>
      <c r="L32" s="58">
        <v>2015</v>
      </c>
      <c r="M32" s="58" t="s">
        <v>51</v>
      </c>
      <c r="N32" s="40"/>
      <c r="O32" s="40"/>
      <c r="P32" s="40"/>
      <c r="Q32" s="40"/>
    </row>
    <row r="33" spans="1:17" ht="15.75" thickTop="1">
      <c r="A33" s="40"/>
      <c r="B33" s="59"/>
      <c r="C33" s="228"/>
      <c r="D33" s="228"/>
      <c r="E33" s="60"/>
      <c r="F33" s="61"/>
      <c r="G33" s="61"/>
      <c r="H33" s="59"/>
      <c r="I33" s="228"/>
      <c r="J33" s="228"/>
      <c r="K33" s="59"/>
      <c r="L33" s="228"/>
      <c r="M33" s="228"/>
      <c r="N33" s="40"/>
      <c r="O33" s="40"/>
      <c r="P33" s="40"/>
      <c r="Q33" s="40"/>
    </row>
    <row r="34" spans="1:17" ht="15.75">
      <c r="A34" s="163" t="s">
        <v>23</v>
      </c>
      <c r="B34" s="202">
        <v>173813</v>
      </c>
      <c r="C34" s="203">
        <v>185683</v>
      </c>
      <c r="D34" s="166">
        <f>(B34-C34)/C34</f>
        <v>-6.3926153713587133E-2</v>
      </c>
      <c r="E34" s="202">
        <v>362401</v>
      </c>
      <c r="F34" s="204">
        <v>381706</v>
      </c>
      <c r="G34" s="166">
        <f>(E34-F34)/F34</f>
        <v>-5.0575573870989717E-2</v>
      </c>
      <c r="H34" s="202">
        <v>227975</v>
      </c>
      <c r="I34" s="204">
        <v>217590</v>
      </c>
      <c r="J34" s="166">
        <f>(H34-I34)/I34</f>
        <v>4.7727377177259986E-2</v>
      </c>
      <c r="K34" s="202">
        <v>72674</v>
      </c>
      <c r="L34" s="204">
        <v>100531</v>
      </c>
      <c r="M34" s="166">
        <f>(K34-L34)/L34</f>
        <v>-0.27709860640001593</v>
      </c>
      <c r="N34" s="40"/>
      <c r="O34" s="40"/>
      <c r="P34" s="40"/>
      <c r="Q34" s="40"/>
    </row>
    <row r="35" spans="1:17" ht="15.75">
      <c r="A35" s="40"/>
      <c r="B35" s="65"/>
      <c r="C35" s="40"/>
      <c r="D35" s="66"/>
      <c r="E35" s="65"/>
      <c r="F35" s="40"/>
      <c r="G35" s="66"/>
      <c r="H35" s="65"/>
      <c r="I35" s="40"/>
      <c r="J35" s="66"/>
      <c r="K35" s="65"/>
      <c r="L35" s="40"/>
      <c r="M35" s="66"/>
      <c r="N35" s="40"/>
      <c r="O35" s="40"/>
      <c r="P35" s="40"/>
      <c r="Q35" s="40"/>
    </row>
    <row r="36" spans="1:17" ht="30.75">
      <c r="A36" s="194" t="s">
        <v>112</v>
      </c>
      <c r="B36" s="161">
        <v>100518</v>
      </c>
      <c r="C36" s="173">
        <v>114747</v>
      </c>
      <c r="D36" s="66">
        <f>(B36-C36)/C36</f>
        <v>-0.1240032419148213</v>
      </c>
      <c r="E36" s="67">
        <v>230363</v>
      </c>
      <c r="F36" s="68">
        <v>256846</v>
      </c>
      <c r="G36" s="66">
        <f>(E36-F36)/F36</f>
        <v>-0.10310847745341567</v>
      </c>
      <c r="H36" s="67">
        <v>125753</v>
      </c>
      <c r="I36" s="68">
        <v>118263</v>
      </c>
      <c r="J36" s="66">
        <f>(H36-I36)/I36</f>
        <v>6.3333417890633584E-2</v>
      </c>
      <c r="K36" s="67">
        <v>47923</v>
      </c>
      <c r="L36" s="68">
        <v>70773</v>
      </c>
      <c r="M36" s="66">
        <f>(K36-L36)/L36</f>
        <v>-0.32286323880575923</v>
      </c>
      <c r="N36" s="40"/>
      <c r="O36" s="40"/>
      <c r="P36" s="40"/>
      <c r="Q36" s="40"/>
    </row>
    <row r="37" spans="1:17">
      <c r="A37" s="71" t="s">
        <v>67</v>
      </c>
      <c r="B37" s="181">
        <f>+B36/B34</f>
        <v>0.57831117350255734</v>
      </c>
      <c r="C37" s="73">
        <f>+(C36/C34)</f>
        <v>0.61797256614768181</v>
      </c>
      <c r="D37" s="74"/>
      <c r="E37" s="72">
        <f>+E36/E34</f>
        <v>0.63565773825127414</v>
      </c>
      <c r="F37" s="73">
        <f>+F36/F34</f>
        <v>0.67288960613666016</v>
      </c>
      <c r="G37" s="74"/>
      <c r="H37" s="72">
        <f>+H36/H34</f>
        <v>0.55160872902730562</v>
      </c>
      <c r="I37" s="73">
        <f>+I36/I34</f>
        <v>0.54351302909141042</v>
      </c>
      <c r="J37" s="74"/>
      <c r="K37" s="72">
        <f>+K36/K34</f>
        <v>0.65942427828384287</v>
      </c>
      <c r="L37" s="73">
        <f>+L36/L34</f>
        <v>0.70399180352329127</v>
      </c>
      <c r="M37" s="74"/>
      <c r="N37" s="40"/>
      <c r="O37" s="40"/>
      <c r="P37" s="40"/>
      <c r="Q37" s="40"/>
    </row>
    <row r="38" spans="1:17" ht="15.75">
      <c r="A38" s="40"/>
      <c r="B38" s="69"/>
      <c r="C38" s="70"/>
      <c r="D38" s="66"/>
      <c r="E38" s="69"/>
      <c r="F38" s="70"/>
      <c r="G38" s="66"/>
      <c r="H38" s="69"/>
      <c r="I38" s="70"/>
      <c r="J38" s="66"/>
      <c r="K38" s="69"/>
      <c r="L38" s="70"/>
      <c r="M38" s="66"/>
      <c r="N38" s="40"/>
      <c r="O38" s="40"/>
      <c r="P38" s="40"/>
      <c r="Q38" s="40"/>
    </row>
    <row r="39" spans="1:17" ht="45">
      <c r="A39" s="195" t="s">
        <v>113</v>
      </c>
      <c r="B39" s="67">
        <v>45283</v>
      </c>
      <c r="C39" s="68">
        <v>46099</v>
      </c>
      <c r="D39" s="66">
        <f>(B39-C39)/C39</f>
        <v>-1.770103472960368E-2</v>
      </c>
      <c r="E39" s="67">
        <v>100795</v>
      </c>
      <c r="F39" s="68">
        <v>113376</v>
      </c>
      <c r="G39" s="66">
        <f>(E39-F39)/F39</f>
        <v>-0.11096704769968953</v>
      </c>
      <c r="H39" s="67">
        <v>78725</v>
      </c>
      <c r="I39" s="68">
        <v>82346</v>
      </c>
      <c r="J39" s="66">
        <f>(H39-I39)/I39</f>
        <v>-4.39729920093265E-2</v>
      </c>
      <c r="K39" s="67">
        <v>18214</v>
      </c>
      <c r="L39" s="68">
        <v>19945</v>
      </c>
      <c r="M39" s="66">
        <f>(K39-L39)/L39</f>
        <v>-8.6788668839308095E-2</v>
      </c>
      <c r="N39" s="40"/>
      <c r="O39" s="40"/>
      <c r="P39" s="40"/>
      <c r="Q39" s="40"/>
    </row>
    <row r="40" spans="1:17">
      <c r="A40" s="71" t="s">
        <v>67</v>
      </c>
      <c r="B40" s="78">
        <f>+B39/B34</f>
        <v>0.26052711822475877</v>
      </c>
      <c r="C40" s="79">
        <f>+(C39/C34)</f>
        <v>0.24826720809120922</v>
      </c>
      <c r="D40" s="80"/>
      <c r="E40" s="78">
        <f>+(E39/E34)</f>
        <v>0.27813113098473791</v>
      </c>
      <c r="F40" s="79">
        <f>(F39/F34)</f>
        <v>0.29702441145803316</v>
      </c>
      <c r="G40" s="80"/>
      <c r="H40" s="78">
        <f>+(H39/H34)</f>
        <v>0.34532295207807873</v>
      </c>
      <c r="I40" s="79">
        <f>+(I39/I34)</f>
        <v>0.37844570062962452</v>
      </c>
      <c r="J40" s="80"/>
      <c r="K40" s="78">
        <f>+K39/K34</f>
        <v>0.25062608360624156</v>
      </c>
      <c r="L40" s="79">
        <f>+L39/L34</f>
        <v>0.19839651450796272</v>
      </c>
      <c r="M40" s="80"/>
      <c r="N40" s="40"/>
      <c r="O40" s="40"/>
      <c r="P40" s="40"/>
      <c r="Q40" s="40"/>
    </row>
    <row r="41" spans="1:17" ht="15.75">
      <c r="A41" s="40"/>
      <c r="B41" s="69"/>
      <c r="C41" s="70"/>
      <c r="D41" s="66"/>
      <c r="E41" s="69"/>
      <c r="F41" s="70"/>
      <c r="G41" s="66"/>
      <c r="H41" s="69"/>
      <c r="I41" s="70"/>
      <c r="J41" s="66"/>
      <c r="K41" s="69"/>
      <c r="L41" s="70"/>
      <c r="M41" s="66"/>
      <c r="N41" s="40"/>
      <c r="O41" s="40"/>
      <c r="P41" s="40"/>
      <c r="Q41" s="40"/>
    </row>
    <row r="42" spans="1:17" ht="15.75">
      <c r="A42" s="163" t="s">
        <v>49</v>
      </c>
      <c r="B42" s="164">
        <f>B36+B39</f>
        <v>145801</v>
      </c>
      <c r="C42" s="165">
        <f>C36+C39</f>
        <v>160846</v>
      </c>
      <c r="D42" s="166">
        <f>(B42-C42)/C42</f>
        <v>-9.3536674831826719E-2</v>
      </c>
      <c r="E42" s="164">
        <f>E36+E39</f>
        <v>331158</v>
      </c>
      <c r="F42" s="165">
        <f>F36+F39</f>
        <v>370222</v>
      </c>
      <c r="G42" s="166">
        <f>(E42-F42)/F42</f>
        <v>-0.10551506933677632</v>
      </c>
      <c r="H42" s="164">
        <f>H36+H39</f>
        <v>204478</v>
      </c>
      <c r="I42" s="165">
        <f>I36+I39</f>
        <v>200609</v>
      </c>
      <c r="J42" s="166">
        <f>(H42-I42)/I42</f>
        <v>1.9286273297808174E-2</v>
      </c>
      <c r="K42" s="164">
        <f>K36+K39</f>
        <v>66137</v>
      </c>
      <c r="L42" s="165">
        <f>L36+L39</f>
        <v>90718</v>
      </c>
      <c r="M42" s="166">
        <f>(K42-L42)/L42</f>
        <v>-0.27096055909521816</v>
      </c>
      <c r="N42" s="40"/>
      <c r="O42" s="40"/>
      <c r="P42" s="40"/>
      <c r="Q42" s="40"/>
    </row>
    <row r="43" spans="1:17" ht="15.75">
      <c r="A43" s="40"/>
      <c r="B43" s="69"/>
      <c r="C43" s="70"/>
      <c r="D43" s="66"/>
      <c r="E43" s="69"/>
      <c r="F43" s="70"/>
      <c r="G43" s="66"/>
      <c r="H43" s="69"/>
      <c r="I43" s="70"/>
      <c r="J43" s="66"/>
      <c r="K43" s="69"/>
      <c r="L43" s="70"/>
      <c r="M43" s="66"/>
      <c r="N43" s="40"/>
      <c r="O43" s="40"/>
      <c r="P43" s="40"/>
      <c r="Q43" s="40"/>
    </row>
    <row r="44" spans="1:17" ht="15.75">
      <c r="A44" s="40" t="s">
        <v>108</v>
      </c>
      <c r="B44" s="83">
        <f>B34-B36-B39</f>
        <v>28012</v>
      </c>
      <c r="C44" s="84">
        <f>C34-C36-C39</f>
        <v>24837</v>
      </c>
      <c r="D44" s="66">
        <f>(B44-C44)/C44</f>
        <v>0.12783347425212385</v>
      </c>
      <c r="E44" s="83">
        <f>E34-E36-E39</f>
        <v>31243</v>
      </c>
      <c r="F44" s="84">
        <f>F34-F36-F39</f>
        <v>11484</v>
      </c>
      <c r="G44" s="66">
        <f>(E44-F44)/F44</f>
        <v>1.7205677464298155</v>
      </c>
      <c r="H44" s="83">
        <f>H34-H36-H39</f>
        <v>23497</v>
      </c>
      <c r="I44" s="84">
        <f>I34-I36-I39</f>
        <v>16981</v>
      </c>
      <c r="J44" s="66">
        <f>((H44-I44)/I44)</f>
        <v>0.38372298451210174</v>
      </c>
      <c r="K44" s="83">
        <f>K34-K36-K39</f>
        <v>6537</v>
      </c>
      <c r="L44" s="84">
        <f>L34-L36-L39</f>
        <v>9813</v>
      </c>
      <c r="M44" s="66">
        <f>(K44-L44)/L44</f>
        <v>-0.33384286151024151</v>
      </c>
      <c r="N44" s="40"/>
      <c r="O44" s="40"/>
      <c r="P44" s="40"/>
      <c r="Q44" s="40"/>
    </row>
    <row r="45" spans="1:17" ht="15.75" thickBot="1">
      <c r="A45" s="174" t="s">
        <v>67</v>
      </c>
      <c r="B45" s="175">
        <f>+B44/B34</f>
        <v>0.16116170827268386</v>
      </c>
      <c r="C45" s="176">
        <f>+C44/C34</f>
        <v>0.13376022576110899</v>
      </c>
      <c r="D45" s="176"/>
      <c r="E45" s="175">
        <f>+E44/E34</f>
        <v>8.6211130763987953E-2</v>
      </c>
      <c r="F45" s="176">
        <f>+F44/F34</f>
        <v>3.0085982405306702E-2</v>
      </c>
      <c r="G45" s="176"/>
      <c r="H45" s="175">
        <f>+H44/H34</f>
        <v>0.10306831889461564</v>
      </c>
      <c r="I45" s="176">
        <f>+I44/I34</f>
        <v>7.8041270278965028E-2</v>
      </c>
      <c r="J45" s="176"/>
      <c r="K45" s="175">
        <f>+K44/K34</f>
        <v>8.994963810991552E-2</v>
      </c>
      <c r="L45" s="176">
        <f>+L44/L34</f>
        <v>9.7611681968745964E-2</v>
      </c>
      <c r="M45" s="176"/>
      <c r="N45" s="40"/>
      <c r="O45" s="40"/>
      <c r="P45" s="40"/>
      <c r="Q45" s="40"/>
    </row>
    <row r="46" spans="1:17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>
      <c r="A48" s="230" t="s">
        <v>114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>
      <c r="A49" s="230" t="s">
        <v>115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>
      <c r="A50" s="23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>
      <c r="A51" s="230" t="s">
        <v>148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87"/>
      <c r="P51" s="40"/>
    </row>
    <row r="52" spans="1:17">
      <c r="A52" s="230" t="s">
        <v>147</v>
      </c>
    </row>
    <row r="53" spans="1:17">
      <c r="A53" s="162" t="s">
        <v>116</v>
      </c>
    </row>
    <row r="55" spans="1:17">
      <c r="A55" s="71"/>
    </row>
  </sheetData>
  <mergeCells count="17">
    <mergeCell ref="A7:M7"/>
    <mergeCell ref="A9:M9"/>
    <mergeCell ref="O11:P11"/>
    <mergeCell ref="H11:I11"/>
    <mergeCell ref="K11:L11"/>
    <mergeCell ref="B11:C11"/>
    <mergeCell ref="E11:F11"/>
    <mergeCell ref="A2:M2"/>
    <mergeCell ref="A4:M4"/>
    <mergeCell ref="A3:M3"/>
    <mergeCell ref="A5:M5"/>
    <mergeCell ref="A6:M6"/>
    <mergeCell ref="A29:M29"/>
    <mergeCell ref="B31:C31"/>
    <mergeCell ref="E31:F31"/>
    <mergeCell ref="H31:I31"/>
    <mergeCell ref="K31:L31"/>
  </mergeCells>
  <phoneticPr fontId="0" type="noConversion"/>
  <printOptions horizontalCentered="1"/>
  <pageMargins left="0.9" right="0.75" top="0.5" bottom="0.55000000000000004" header="0.5" footer="0.4"/>
  <pageSetup scale="55" orientation="landscape" verticalDpi="4" r:id="rId1"/>
  <headerFooter>
    <oddFooter xml:space="preserve">&amp;C&amp;"Arial,Regular"Page 11 of 12&amp;"Times New Roman,Regular"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8"/>
  <sheetViews>
    <sheetView topLeftCell="A25" zoomScale="80" zoomScaleNormal="80" workbookViewId="0">
      <selection activeCell="E55" sqref="E55"/>
    </sheetView>
  </sheetViews>
  <sheetFormatPr defaultColWidth="10.21875" defaultRowHeight="15"/>
  <cols>
    <col min="1" max="1" width="3.109375" style="2" customWidth="1"/>
    <col min="2" max="2" width="2.44140625" style="2" customWidth="1"/>
    <col min="3" max="3" width="57" style="2" customWidth="1"/>
    <col min="4" max="4" width="1.77734375" style="153" customWidth="1"/>
    <col min="5" max="5" width="11.77734375" style="2" customWidth="1"/>
    <col min="6" max="6" width="1.77734375" style="2" customWidth="1"/>
    <col min="7" max="7" width="11.77734375" style="2" customWidth="1"/>
    <col min="8" max="8" width="1.77734375" style="2" customWidth="1"/>
    <col min="9" max="16384" width="10.21875" style="2"/>
  </cols>
  <sheetData>
    <row r="1" spans="1:8" ht="80.25" customHeight="1">
      <c r="B1" s="3"/>
    </row>
    <row r="2" spans="1:8" ht="33" customHeight="1">
      <c r="A2" s="1" t="s">
        <v>0</v>
      </c>
      <c r="B2" s="3"/>
      <c r="C2" s="3"/>
      <c r="D2" s="152"/>
      <c r="E2" s="3"/>
      <c r="F2" s="3"/>
      <c r="G2" s="3"/>
      <c r="H2" s="3"/>
    </row>
    <row r="3" spans="1:8">
      <c r="A3" s="252" t="s">
        <v>65</v>
      </c>
      <c r="B3" s="252"/>
      <c r="C3" s="252"/>
      <c r="D3" s="252"/>
      <c r="E3" s="252"/>
      <c r="F3" s="252"/>
      <c r="G3" s="252"/>
      <c r="H3" s="3"/>
    </row>
    <row r="4" spans="1:8">
      <c r="A4" s="88"/>
      <c r="B4" s="3"/>
      <c r="C4" s="3"/>
      <c r="D4" s="152"/>
      <c r="E4" s="3"/>
      <c r="F4" s="3"/>
      <c r="G4" s="3"/>
      <c r="H4" s="3"/>
    </row>
    <row r="5" spans="1:8" ht="15.75">
      <c r="A5" s="89" t="s">
        <v>5</v>
      </c>
      <c r="B5" s="90"/>
      <c r="C5" s="90"/>
      <c r="D5" s="151"/>
      <c r="E5" s="90"/>
      <c r="F5" s="90"/>
      <c r="G5" s="90"/>
    </row>
    <row r="6" spans="1:8" ht="15.75">
      <c r="A6" s="89" t="s">
        <v>53</v>
      </c>
      <c r="B6" s="90"/>
      <c r="C6" s="90"/>
      <c r="D6" s="151"/>
      <c r="E6" s="90"/>
      <c r="F6" s="90"/>
      <c r="G6" s="90"/>
    </row>
    <row r="7" spans="1:8" ht="15.75">
      <c r="A7" s="238" t="s">
        <v>156</v>
      </c>
      <c r="B7" s="238"/>
      <c r="C7" s="238"/>
      <c r="D7" s="238"/>
      <c r="E7" s="238"/>
      <c r="F7" s="238"/>
      <c r="G7" s="238"/>
    </row>
    <row r="8" spans="1:8" s="123" customFormat="1" ht="15.75">
      <c r="A8" s="252" t="s">
        <v>46</v>
      </c>
      <c r="B8" s="252"/>
      <c r="C8" s="252"/>
      <c r="D8" s="252"/>
      <c r="E8" s="252"/>
      <c r="F8" s="252"/>
      <c r="G8" s="252"/>
    </row>
    <row r="9" spans="1:8">
      <c r="A9" s="124" t="s">
        <v>16</v>
      </c>
      <c r="B9" s="90"/>
      <c r="C9" s="92"/>
      <c r="D9" s="154"/>
      <c r="E9" s="90"/>
      <c r="F9" s="90"/>
      <c r="G9" s="90"/>
    </row>
    <row r="10" spans="1:8">
      <c r="A10" s="4"/>
      <c r="B10" s="4"/>
      <c r="C10" s="4"/>
      <c r="D10" s="126"/>
    </row>
    <row r="11" spans="1:8" ht="15.75">
      <c r="A11" s="4"/>
      <c r="B11" s="125"/>
      <c r="C11" s="126"/>
      <c r="D11" s="126"/>
      <c r="E11" s="7">
        <v>2016</v>
      </c>
      <c r="F11" s="99"/>
      <c r="G11" s="9">
        <v>2015</v>
      </c>
    </row>
    <row r="12" spans="1:8" ht="9.9499999999999993" customHeight="1">
      <c r="A12" s="4"/>
      <c r="B12" s="4"/>
      <c r="C12" s="4"/>
      <c r="D12" s="126"/>
      <c r="E12" s="47"/>
      <c r="F12" s="4"/>
      <c r="G12" s="4"/>
    </row>
    <row r="13" spans="1:8" ht="15.75">
      <c r="A13" s="4"/>
      <c r="B13" s="125" t="s">
        <v>20</v>
      </c>
      <c r="C13" s="126"/>
      <c r="D13" s="126"/>
      <c r="E13" s="47"/>
      <c r="F13" s="4"/>
      <c r="G13" s="4"/>
    </row>
    <row r="14" spans="1:8" ht="15.75">
      <c r="A14" s="4"/>
      <c r="B14" s="4"/>
      <c r="C14" s="4" t="s">
        <v>81</v>
      </c>
      <c r="D14" s="126"/>
      <c r="E14" s="127">
        <v>29139</v>
      </c>
      <c r="F14" s="101"/>
      <c r="G14" s="128">
        <v>6372</v>
      </c>
    </row>
    <row r="15" spans="1:8" ht="15.75">
      <c r="A15" s="4"/>
      <c r="B15" s="4"/>
      <c r="C15" s="4" t="s">
        <v>141</v>
      </c>
      <c r="D15" s="126"/>
      <c r="E15" s="127"/>
      <c r="F15" s="101"/>
      <c r="G15" s="128"/>
    </row>
    <row r="16" spans="1:8" ht="15.75">
      <c r="A16" s="4"/>
      <c r="B16" s="4"/>
      <c r="C16" s="180" t="s">
        <v>132</v>
      </c>
      <c r="D16" s="126"/>
      <c r="E16" s="103"/>
      <c r="F16" s="101"/>
      <c r="G16" s="104"/>
    </row>
    <row r="17" spans="1:7" ht="15.75" customHeight="1">
      <c r="A17" s="4"/>
      <c r="B17" s="4"/>
      <c r="C17" s="4" t="s">
        <v>70</v>
      </c>
      <c r="D17" s="126"/>
      <c r="E17" s="113">
        <v>30643</v>
      </c>
      <c r="F17" s="101"/>
      <c r="G17" s="114">
        <v>32219</v>
      </c>
    </row>
    <row r="18" spans="1:7" ht="15.75" customHeight="1">
      <c r="A18" s="4"/>
      <c r="B18" s="4"/>
      <c r="C18" s="4" t="s">
        <v>90</v>
      </c>
      <c r="D18" s="126"/>
      <c r="E18" s="129">
        <v>3246</v>
      </c>
      <c r="F18" s="101"/>
      <c r="G18" s="114">
        <v>2369</v>
      </c>
    </row>
    <row r="19" spans="1:7" ht="15.75" customHeight="1">
      <c r="A19" s="4"/>
      <c r="B19" s="4"/>
      <c r="C19" s="4" t="s">
        <v>120</v>
      </c>
      <c r="D19" s="155"/>
      <c r="E19" s="103"/>
      <c r="F19" s="4"/>
      <c r="G19" s="104"/>
    </row>
    <row r="20" spans="1:7" ht="15.75" customHeight="1">
      <c r="A20" s="4"/>
      <c r="B20" s="4"/>
      <c r="C20" s="4" t="s">
        <v>121</v>
      </c>
      <c r="D20" s="155"/>
      <c r="E20" s="103"/>
      <c r="F20" s="4"/>
      <c r="G20" s="104"/>
    </row>
    <row r="21" spans="1:7" ht="15.75" customHeight="1">
      <c r="A21" s="4"/>
      <c r="B21" s="4"/>
      <c r="C21" s="4" t="s">
        <v>71</v>
      </c>
      <c r="D21" s="126"/>
      <c r="E21" s="130">
        <v>-7628</v>
      </c>
      <c r="F21" s="131"/>
      <c r="G21" s="132">
        <v>14190</v>
      </c>
    </row>
    <row r="22" spans="1:7" ht="15.75" customHeight="1">
      <c r="A22" s="4"/>
      <c r="B22" s="4"/>
      <c r="C22" s="4" t="s">
        <v>72</v>
      </c>
      <c r="D22" s="126"/>
      <c r="E22" s="133">
        <v>-16118</v>
      </c>
      <c r="F22" s="134"/>
      <c r="G22" s="135">
        <v>-8604</v>
      </c>
    </row>
    <row r="23" spans="1:7" ht="15.75" customHeight="1">
      <c r="A23" s="4"/>
      <c r="B23" s="4"/>
      <c r="C23" s="4" t="s">
        <v>73</v>
      </c>
      <c r="D23" s="126"/>
      <c r="E23" s="133">
        <v>9067</v>
      </c>
      <c r="F23" s="134"/>
      <c r="G23" s="135">
        <v>9838</v>
      </c>
    </row>
    <row r="24" spans="1:7" ht="15.75" customHeight="1">
      <c r="A24" s="4"/>
      <c r="B24" s="4"/>
      <c r="C24" s="4" t="s">
        <v>24</v>
      </c>
      <c r="D24" s="126"/>
      <c r="E24" s="130">
        <v>5410</v>
      </c>
      <c r="F24" s="134"/>
      <c r="G24" s="132">
        <v>-31247</v>
      </c>
    </row>
    <row r="25" spans="1:7" ht="15.75" customHeight="1">
      <c r="A25" s="4"/>
      <c r="B25" s="4"/>
      <c r="C25" s="4" t="s">
        <v>25</v>
      </c>
      <c r="D25" s="126"/>
      <c r="E25" s="113">
        <v>-4153</v>
      </c>
      <c r="F25" s="136"/>
      <c r="G25" s="114">
        <v>1064</v>
      </c>
    </row>
    <row r="26" spans="1:7" ht="15.75" customHeight="1">
      <c r="A26" s="4"/>
      <c r="B26" s="4"/>
      <c r="C26" s="4" t="s">
        <v>79</v>
      </c>
      <c r="D26" s="126"/>
      <c r="E26" s="113">
        <v>-7128</v>
      </c>
      <c r="F26" s="136"/>
      <c r="G26" s="114">
        <v>-14952</v>
      </c>
    </row>
    <row r="27" spans="1:7" ht="15.75" customHeight="1">
      <c r="A27" s="4"/>
      <c r="B27" s="4"/>
      <c r="C27" s="4" t="s">
        <v>64</v>
      </c>
      <c r="D27" s="126"/>
      <c r="E27" s="137">
        <v>7605</v>
      </c>
      <c r="F27" s="136"/>
      <c r="G27" s="138">
        <v>9890</v>
      </c>
    </row>
    <row r="28" spans="1:7" ht="15.75">
      <c r="A28" s="4"/>
      <c r="B28" s="139" t="s">
        <v>142</v>
      </c>
      <c r="C28" s="139"/>
      <c r="D28" s="126"/>
      <c r="E28" s="140">
        <f>SUM(E14:E27)</f>
        <v>50083</v>
      </c>
      <c r="F28" s="136"/>
      <c r="G28" s="141">
        <f>SUM(G14:G27)</f>
        <v>21139</v>
      </c>
    </row>
    <row r="29" spans="1:7" ht="15.75" customHeight="1">
      <c r="A29" s="4"/>
      <c r="B29" s="4"/>
      <c r="C29" s="4"/>
      <c r="D29" s="126"/>
      <c r="E29" s="47"/>
      <c r="F29" s="4"/>
      <c r="G29" s="4"/>
    </row>
    <row r="30" spans="1:7" ht="15.75" customHeight="1">
      <c r="A30" s="4"/>
      <c r="B30" s="125" t="s">
        <v>21</v>
      </c>
      <c r="C30" s="126"/>
      <c r="D30" s="126"/>
      <c r="E30" s="47"/>
      <c r="F30" s="4"/>
      <c r="G30" s="4"/>
    </row>
    <row r="31" spans="1:7" ht="15.75">
      <c r="A31" s="4"/>
      <c r="B31" s="4"/>
      <c r="C31" s="4" t="s">
        <v>77</v>
      </c>
      <c r="D31" s="126"/>
      <c r="E31" s="103">
        <v>-5782</v>
      </c>
      <c r="F31" s="104"/>
      <c r="G31" s="104">
        <v>-10296</v>
      </c>
    </row>
    <row r="32" spans="1:7" ht="15.75" hidden="1" customHeight="1">
      <c r="A32" s="4"/>
      <c r="B32" s="4"/>
      <c r="C32" s="4" t="s">
        <v>83</v>
      </c>
      <c r="D32" s="126"/>
      <c r="E32" s="222"/>
      <c r="F32" s="104"/>
      <c r="G32" s="104">
        <v>0</v>
      </c>
    </row>
    <row r="33" spans="1:7" ht="15.75">
      <c r="A33" s="4"/>
      <c r="B33" s="4"/>
      <c r="C33" s="4" t="s">
        <v>45</v>
      </c>
      <c r="D33" s="126"/>
      <c r="E33" s="103">
        <v>-13653</v>
      </c>
      <c r="F33" s="104"/>
      <c r="G33" s="104">
        <v>-16182</v>
      </c>
    </row>
    <row r="34" spans="1:7" ht="15.75">
      <c r="A34" s="4"/>
      <c r="B34" s="4"/>
      <c r="C34" s="4" t="s">
        <v>122</v>
      </c>
      <c r="D34" s="126"/>
      <c r="E34" s="103">
        <v>-3672</v>
      </c>
      <c r="F34" s="104"/>
      <c r="G34" s="104">
        <v>-68259</v>
      </c>
    </row>
    <row r="35" spans="1:7" ht="15.75">
      <c r="A35" s="4"/>
      <c r="B35" s="4"/>
      <c r="C35" s="4" t="s">
        <v>103</v>
      </c>
      <c r="D35" s="126"/>
      <c r="E35" s="129">
        <v>-95</v>
      </c>
      <c r="F35" s="104"/>
      <c r="G35" s="233" t="s">
        <v>126</v>
      </c>
    </row>
    <row r="36" spans="1:7" hidden="1">
      <c r="A36" s="4"/>
      <c r="B36" s="4"/>
      <c r="C36" s="4" t="s">
        <v>119</v>
      </c>
      <c r="D36" s="126"/>
      <c r="E36" s="222"/>
      <c r="F36" s="104"/>
      <c r="G36" s="104">
        <v>0</v>
      </c>
    </row>
    <row r="37" spans="1:7" ht="15.75" hidden="1">
      <c r="A37" s="4"/>
      <c r="B37" s="4"/>
      <c r="C37" s="4" t="s">
        <v>103</v>
      </c>
      <c r="D37" s="126"/>
      <c r="E37" s="143">
        <v>0</v>
      </c>
      <c r="F37" s="104"/>
      <c r="G37" s="144">
        <v>0</v>
      </c>
    </row>
    <row r="38" spans="1:7" ht="15.75">
      <c r="A38" s="4"/>
      <c r="B38" s="139" t="s">
        <v>69</v>
      </c>
      <c r="C38" s="139"/>
      <c r="D38" s="126"/>
      <c r="E38" s="140">
        <f>SUM(E31:E37)</f>
        <v>-23202</v>
      </c>
      <c r="F38" s="136"/>
      <c r="G38" s="141">
        <f>SUM(G31:G37)</f>
        <v>-94737</v>
      </c>
    </row>
    <row r="39" spans="1:7" ht="15.75" customHeight="1">
      <c r="A39" s="4"/>
      <c r="B39" s="4"/>
      <c r="C39" s="4"/>
      <c r="D39" s="126"/>
      <c r="E39" s="113"/>
      <c r="F39" s="114"/>
      <c r="G39" s="114"/>
    </row>
    <row r="40" spans="1:7" ht="15.75">
      <c r="A40" s="4"/>
      <c r="B40" s="125" t="s">
        <v>22</v>
      </c>
      <c r="C40" s="126"/>
      <c r="D40" s="126"/>
      <c r="E40" s="47"/>
      <c r="F40" s="4"/>
      <c r="G40" s="4"/>
    </row>
    <row r="41" spans="1:7" ht="15.75">
      <c r="A41" s="4"/>
      <c r="B41" s="125"/>
      <c r="C41" s="126" t="s">
        <v>91</v>
      </c>
      <c r="D41" s="126"/>
      <c r="E41" s="103">
        <v>-10162</v>
      </c>
      <c r="F41" s="4"/>
      <c r="G41" s="144">
        <v>-10151</v>
      </c>
    </row>
    <row r="42" spans="1:7" ht="30.75">
      <c r="A42" s="4"/>
      <c r="B42" s="125"/>
      <c r="C42" s="145" t="s">
        <v>105</v>
      </c>
      <c r="D42" s="145"/>
      <c r="E42" s="103">
        <v>-15</v>
      </c>
      <c r="F42" s="4"/>
      <c r="G42" s="142">
        <v>-2</v>
      </c>
    </row>
    <row r="43" spans="1:7" ht="33" customHeight="1">
      <c r="A43" s="4"/>
      <c r="B43" s="125"/>
      <c r="C43" s="145" t="s">
        <v>106</v>
      </c>
      <c r="D43" s="145"/>
      <c r="E43" s="146">
        <v>1208</v>
      </c>
      <c r="F43" s="4"/>
      <c r="G43" s="142">
        <v>1196</v>
      </c>
    </row>
    <row r="44" spans="1:7" ht="15.75">
      <c r="A44" s="4"/>
      <c r="B44" s="125"/>
      <c r="C44" s="126" t="s">
        <v>102</v>
      </c>
      <c r="D44" s="126"/>
      <c r="E44" s="234" t="s">
        <v>126</v>
      </c>
      <c r="F44" s="4"/>
      <c r="G44" s="142">
        <v>-137</v>
      </c>
    </row>
    <row r="45" spans="1:7" ht="15.75" customHeight="1">
      <c r="A45" s="4"/>
      <c r="B45" s="4"/>
      <c r="C45" s="4" t="s">
        <v>118</v>
      </c>
      <c r="D45" s="126"/>
      <c r="E45" s="146">
        <v>79664</v>
      </c>
      <c r="F45" s="114"/>
      <c r="G45" s="142">
        <v>126032</v>
      </c>
    </row>
    <row r="46" spans="1:7" ht="15.75" customHeight="1">
      <c r="A46" s="4"/>
      <c r="B46" s="4"/>
      <c r="C46" s="4" t="s">
        <v>123</v>
      </c>
      <c r="D46" s="126"/>
      <c r="E46" s="146">
        <v>-95855</v>
      </c>
      <c r="F46" s="114"/>
      <c r="G46" s="142">
        <v>-31645</v>
      </c>
    </row>
    <row r="47" spans="1:7" ht="15.75" customHeight="1">
      <c r="A47" s="4"/>
      <c r="B47" s="4"/>
      <c r="C47" s="4" t="s">
        <v>143</v>
      </c>
      <c r="D47" s="126"/>
      <c r="E47" s="146">
        <v>-2206</v>
      </c>
      <c r="F47" s="114"/>
      <c r="G47" s="235" t="s">
        <v>126</v>
      </c>
    </row>
    <row r="48" spans="1:7" ht="15.75">
      <c r="A48" s="4"/>
      <c r="B48" s="4"/>
      <c r="C48" s="4" t="s">
        <v>144</v>
      </c>
      <c r="D48" s="126"/>
      <c r="E48" s="146">
        <v>-1119</v>
      </c>
      <c r="F48" s="114"/>
      <c r="G48" s="142">
        <v>-1586</v>
      </c>
    </row>
    <row r="49" spans="1:8" ht="15.75">
      <c r="A49" s="4"/>
      <c r="B49" s="4"/>
      <c r="C49" s="4" t="s">
        <v>149</v>
      </c>
      <c r="D49" s="126"/>
      <c r="E49" s="146">
        <v>-381</v>
      </c>
      <c r="F49" s="114"/>
      <c r="G49" s="142">
        <v>-186</v>
      </c>
    </row>
    <row r="50" spans="1:8" ht="15.75">
      <c r="A50" s="4"/>
      <c r="B50" s="4"/>
      <c r="C50" s="4" t="s">
        <v>139</v>
      </c>
      <c r="D50" s="126"/>
      <c r="E50" s="146">
        <v>-12</v>
      </c>
      <c r="F50" s="114"/>
      <c r="G50" s="142">
        <v>-4</v>
      </c>
    </row>
    <row r="51" spans="1:8" ht="15.75">
      <c r="A51" s="4"/>
      <c r="B51" s="139" t="s">
        <v>138</v>
      </c>
      <c r="C51" s="139"/>
      <c r="D51" s="126"/>
      <c r="E51" s="140">
        <f>SUM(E41:E50)</f>
        <v>-28878</v>
      </c>
      <c r="F51" s="136"/>
      <c r="G51" s="141">
        <f>SUM(G41:G50)</f>
        <v>83517</v>
      </c>
    </row>
    <row r="52" spans="1:8" ht="15.75">
      <c r="A52" s="4"/>
      <c r="B52" s="4"/>
      <c r="C52" s="4"/>
      <c r="D52" s="126"/>
      <c r="E52" s="137"/>
      <c r="F52" s="136"/>
      <c r="G52" s="138"/>
    </row>
    <row r="53" spans="1:8" ht="16.5" customHeight="1">
      <c r="A53" s="4"/>
      <c r="B53" s="4" t="s">
        <v>89</v>
      </c>
      <c r="C53" s="4"/>
      <c r="D53" s="126"/>
      <c r="E53" s="115">
        <v>-2406</v>
      </c>
      <c r="F53" s="114"/>
      <c r="G53" s="116">
        <v>-4046</v>
      </c>
    </row>
    <row r="54" spans="1:8" ht="15.75" customHeight="1">
      <c r="A54" s="4"/>
      <c r="B54" s="2" t="s">
        <v>145</v>
      </c>
      <c r="C54" s="147"/>
      <c r="D54" s="156"/>
      <c r="E54" s="113">
        <f>+E53+E28+E38+E51</f>
        <v>-4403</v>
      </c>
      <c r="F54" s="114"/>
      <c r="G54" s="114">
        <f>+G53+G28+G38+G51</f>
        <v>5873</v>
      </c>
    </row>
    <row r="55" spans="1:8" ht="15.75" customHeight="1">
      <c r="A55" s="4"/>
      <c r="B55" s="4" t="s">
        <v>75</v>
      </c>
      <c r="C55" s="4"/>
      <c r="D55" s="126"/>
      <c r="E55" s="113">
        <v>76066</v>
      </c>
      <c r="F55" s="114"/>
      <c r="G55" s="114">
        <v>52456</v>
      </c>
    </row>
    <row r="56" spans="1:8" ht="15.75" customHeight="1" thickBot="1">
      <c r="A56" s="4"/>
      <c r="B56" s="4" t="s">
        <v>140</v>
      </c>
      <c r="C56" s="4"/>
      <c r="D56" s="126"/>
      <c r="E56" s="148">
        <f>+E55+E54</f>
        <v>71663</v>
      </c>
      <c r="F56" s="114"/>
      <c r="G56" s="149">
        <f>+G55+G54</f>
        <v>58329</v>
      </c>
    </row>
    <row r="57" spans="1:8" ht="15.75" customHeight="1" thickTop="1">
      <c r="A57" s="4"/>
      <c r="B57" s="4"/>
      <c r="C57" s="4"/>
      <c r="D57" s="126"/>
      <c r="E57" s="113"/>
      <c r="F57" s="114"/>
      <c r="G57" s="114"/>
    </row>
    <row r="58" spans="1:8" ht="15.75" customHeight="1">
      <c r="A58" s="4"/>
      <c r="B58" s="4"/>
      <c r="C58" s="4"/>
      <c r="D58" s="126"/>
      <c r="E58" s="113"/>
      <c r="F58" s="114"/>
      <c r="G58" s="114"/>
    </row>
    <row r="59" spans="1:8" ht="9.9499999999999993" customHeight="1">
      <c r="A59" s="4"/>
      <c r="B59" s="4"/>
      <c r="C59" s="4"/>
      <c r="D59" s="126"/>
      <c r="E59" s="125"/>
      <c r="F59" s="126"/>
      <c r="G59" s="126"/>
    </row>
    <row r="60" spans="1:8" ht="15.75">
      <c r="A60" s="4"/>
      <c r="B60" s="4"/>
      <c r="C60" s="4"/>
      <c r="D60" s="126"/>
      <c r="E60" s="150"/>
      <c r="F60" s="136"/>
      <c r="G60" s="136"/>
    </row>
    <row r="61" spans="1:8">
      <c r="C61" s="4"/>
      <c r="D61" s="126"/>
      <c r="E61" s="151"/>
      <c r="F61" s="151"/>
      <c r="G61" s="151"/>
    </row>
    <row r="62" spans="1:8">
      <c r="A62" s="90"/>
      <c r="B62" s="90"/>
      <c r="C62" s="90"/>
      <c r="D62" s="151"/>
      <c r="E62" s="152"/>
      <c r="F62" s="152"/>
      <c r="G62" s="152"/>
      <c r="H62" s="3"/>
    </row>
    <row r="63" spans="1:8">
      <c r="E63" s="153"/>
      <c r="F63" s="153"/>
      <c r="G63" s="153"/>
    </row>
    <row r="64" spans="1:8">
      <c r="E64" s="153"/>
      <c r="F64" s="153"/>
      <c r="G64" s="153"/>
    </row>
    <row r="65" spans="5:17">
      <c r="E65" s="153"/>
      <c r="F65" s="153"/>
      <c r="G65" s="153"/>
    </row>
    <row r="66" spans="5:17">
      <c r="E66" s="153"/>
      <c r="F66" s="153"/>
      <c r="G66" s="153"/>
    </row>
    <row r="67" spans="5:17">
      <c r="E67" s="153"/>
      <c r="F67" s="153"/>
      <c r="G67" s="153"/>
    </row>
    <row r="68" spans="5:17">
      <c r="E68" s="153"/>
      <c r="F68" s="153"/>
      <c r="G68" s="153"/>
    </row>
    <row r="80" spans="5:17">
      <c r="P80" s="119"/>
      <c r="Q80" s="119"/>
    </row>
    <row r="81" spans="16:17">
      <c r="P81" s="119"/>
      <c r="Q81" s="119"/>
    </row>
    <row r="82" spans="16:17">
      <c r="P82" s="119"/>
      <c r="Q82" s="119"/>
    </row>
    <row r="83" spans="16:17">
      <c r="P83" s="119"/>
      <c r="Q83" s="119"/>
    </row>
    <row r="84" spans="16:17">
      <c r="P84" s="120"/>
      <c r="Q84" s="120"/>
    </row>
    <row r="188" spans="15:21">
      <c r="O188" s="119"/>
      <c r="P188" s="119"/>
      <c r="T188" s="119"/>
      <c r="U188" s="119"/>
    </row>
    <row r="189" spans="15:21">
      <c r="O189" s="119"/>
      <c r="P189" s="119"/>
      <c r="T189" s="119"/>
      <c r="U189" s="119"/>
    </row>
    <row r="190" spans="15:21">
      <c r="O190" s="119"/>
      <c r="P190" s="119"/>
      <c r="T190" s="119"/>
      <c r="U190" s="119"/>
    </row>
    <row r="191" spans="15:21">
      <c r="O191" s="119"/>
      <c r="P191" s="119"/>
      <c r="T191" s="119"/>
      <c r="U191" s="119"/>
    </row>
    <row r="192" spans="15:21">
      <c r="O192" s="121"/>
      <c r="P192" s="121"/>
      <c r="T192" s="121"/>
      <c r="U192" s="121"/>
    </row>
    <row r="250" spans="15:20">
      <c r="Q250" s="119"/>
      <c r="R250" s="119"/>
      <c r="S250" s="122"/>
    </row>
    <row r="252" spans="15:20">
      <c r="O252" s="122"/>
      <c r="Q252" s="119"/>
      <c r="R252" s="119"/>
      <c r="S252" s="119"/>
      <c r="T252" s="122"/>
    </row>
    <row r="253" spans="15:20">
      <c r="O253" s="122"/>
      <c r="Q253" s="119"/>
      <c r="R253" s="119"/>
      <c r="S253" s="119"/>
      <c r="T253" s="122"/>
    </row>
    <row r="254" spans="15:20">
      <c r="O254" s="122"/>
      <c r="Q254" s="119"/>
      <c r="R254" s="119"/>
      <c r="S254" s="119"/>
      <c r="T254" s="122"/>
    </row>
    <row r="255" spans="15:20">
      <c r="O255" s="122"/>
      <c r="Q255" s="119"/>
      <c r="R255" s="119"/>
      <c r="S255" s="119"/>
      <c r="T255" s="122"/>
    </row>
    <row r="256" spans="15:20">
      <c r="O256" s="122"/>
      <c r="Q256" s="119"/>
      <c r="R256" s="119"/>
      <c r="S256" s="119"/>
      <c r="T256" s="122"/>
    </row>
    <row r="257" spans="15:20">
      <c r="O257" s="122"/>
      <c r="Q257" s="119"/>
      <c r="R257" s="119"/>
      <c r="S257" s="119"/>
      <c r="T257" s="122"/>
    </row>
    <row r="258" spans="15:20">
      <c r="O258" s="122"/>
      <c r="Q258" s="119"/>
      <c r="R258" s="119"/>
      <c r="S258" s="119"/>
      <c r="T258" s="122"/>
    </row>
    <row r="259" spans="15:20">
      <c r="O259" s="122"/>
      <c r="Q259" s="119"/>
      <c r="R259" s="119"/>
      <c r="S259" s="119"/>
      <c r="T259" s="122"/>
    </row>
    <row r="260" spans="15:20">
      <c r="O260" s="122"/>
      <c r="Q260" s="119"/>
      <c r="R260" s="119"/>
      <c r="S260" s="119"/>
      <c r="T260" s="122"/>
    </row>
    <row r="261" spans="15:20">
      <c r="O261" s="122"/>
      <c r="Q261" s="119"/>
      <c r="R261" s="119"/>
      <c r="S261" s="119"/>
      <c r="T261" s="122"/>
    </row>
    <row r="262" spans="15:20">
      <c r="O262" s="122"/>
      <c r="Q262" s="119"/>
      <c r="R262" s="119"/>
      <c r="S262" s="119"/>
      <c r="T262" s="122"/>
    </row>
    <row r="263" spans="15:20">
      <c r="O263" s="122"/>
      <c r="Q263" s="119"/>
      <c r="R263" s="119"/>
      <c r="S263" s="119"/>
      <c r="T263" s="122"/>
    </row>
    <row r="264" spans="15:20">
      <c r="O264" s="122"/>
      <c r="Q264" s="119"/>
      <c r="R264" s="119"/>
      <c r="S264" s="119"/>
      <c r="T264" s="122"/>
    </row>
    <row r="265" spans="15:20">
      <c r="O265" s="122"/>
      <c r="Q265" s="119"/>
      <c r="R265" s="119"/>
      <c r="S265" s="119"/>
      <c r="T265" s="122"/>
    </row>
    <row r="266" spans="15:20">
      <c r="O266" s="122"/>
      <c r="Q266" s="119"/>
      <c r="R266" s="119"/>
      <c r="S266" s="119"/>
      <c r="T266" s="122"/>
    </row>
    <row r="267" spans="15:20">
      <c r="O267" s="122"/>
      <c r="Q267" s="119"/>
      <c r="R267" s="119"/>
      <c r="S267" s="119"/>
      <c r="T267" s="122"/>
    </row>
    <row r="268" spans="15:20">
      <c r="O268" s="122"/>
      <c r="Q268" s="119"/>
      <c r="R268" s="119"/>
      <c r="S268" s="119"/>
      <c r="T268" s="122"/>
    </row>
    <row r="269" spans="15:20">
      <c r="O269" s="122"/>
      <c r="Q269" s="119"/>
      <c r="R269" s="119"/>
      <c r="S269" s="119"/>
      <c r="T269" s="122"/>
    </row>
    <row r="270" spans="15:20">
      <c r="O270" s="122"/>
      <c r="Q270" s="119"/>
      <c r="R270" s="119"/>
      <c r="S270" s="119"/>
      <c r="T270" s="122"/>
    </row>
    <row r="271" spans="15:20">
      <c r="O271" s="122"/>
      <c r="Q271" s="119"/>
      <c r="R271" s="119"/>
      <c r="S271" s="119"/>
      <c r="T271" s="122"/>
    </row>
    <row r="273" spans="15:20">
      <c r="O273" s="122"/>
      <c r="Q273" s="119"/>
      <c r="R273" s="119"/>
      <c r="S273" s="119"/>
      <c r="T273" s="122"/>
    </row>
    <row r="278" spans="15:20">
      <c r="O278" s="122"/>
      <c r="Q278" s="119"/>
      <c r="R278" s="119"/>
      <c r="S278" s="119"/>
      <c r="T278" s="122"/>
    </row>
    <row r="279" spans="15:20">
      <c r="Q279" s="119"/>
      <c r="R279" s="119"/>
      <c r="S279" s="119"/>
    </row>
    <row r="280" spans="15:20">
      <c r="O280" s="122"/>
      <c r="Q280" s="119"/>
      <c r="R280" s="119"/>
      <c r="S280" s="119"/>
      <c r="T280" s="122"/>
    </row>
    <row r="281" spans="15:20">
      <c r="Q281" s="119"/>
      <c r="R281" s="119"/>
      <c r="S281" s="119"/>
    </row>
    <row r="282" spans="15:20">
      <c r="O282" s="122"/>
      <c r="Q282" s="119"/>
      <c r="R282" s="119"/>
      <c r="S282" s="119"/>
      <c r="T282" s="122"/>
    </row>
    <row r="283" spans="15:20">
      <c r="Q283" s="119"/>
      <c r="R283" s="119"/>
      <c r="S283" s="119"/>
    </row>
    <row r="284" spans="15:20">
      <c r="O284" s="122"/>
      <c r="Q284" s="119"/>
      <c r="R284" s="119"/>
      <c r="S284" s="119"/>
      <c r="T284" s="122"/>
    </row>
    <row r="288" spans="15:20">
      <c r="O288" s="122"/>
      <c r="Q288" s="119"/>
      <c r="R288" s="119"/>
      <c r="S288" s="119"/>
      <c r="T288" s="122"/>
    </row>
  </sheetData>
  <mergeCells count="3">
    <mergeCell ref="A3:G3"/>
    <mergeCell ref="A8:G8"/>
    <mergeCell ref="A7:G7"/>
  </mergeCells>
  <phoneticPr fontId="0" type="noConversion"/>
  <printOptions horizontalCentered="1"/>
  <pageMargins left="0.75" right="0.75" top="1" bottom="1" header="0.5" footer="0.5"/>
  <pageSetup scale="68" orientation="portrait" r:id="rId1"/>
  <headerFooter alignWithMargins="0">
    <oddFooter>&amp;C&amp;"Arial,Regular"Page 12 of 12</oddFooter>
  </headerFooter>
  <colBreaks count="1" manualBreakCount="1">
    <brk id="7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QTR  Income Statement</vt:lpstr>
      <vt:lpstr>YTD Income Statement</vt:lpstr>
      <vt:lpstr>Balance Sheets</vt:lpstr>
      <vt:lpstr>Segment Results</vt:lpstr>
      <vt:lpstr>Cash Flow</vt:lpstr>
      <vt:lpstr>'Segment Results'!_C</vt:lpstr>
      <vt:lpstr>'QTR  Income Statement'!B</vt:lpstr>
      <vt:lpstr>'YTD Income Statement'!B</vt:lpstr>
      <vt:lpstr>D</vt:lpstr>
      <vt:lpstr>'Balance Sheets'!Print_Area</vt:lpstr>
      <vt:lpstr>'Cash Flow'!Print_Area</vt:lpstr>
      <vt:lpstr>'QTR  Income Statement'!Print_Area</vt:lpstr>
      <vt:lpstr>'Segment Results'!Print_Area</vt:lpstr>
      <vt:lpstr>'YTD Income Statement'!Print_Area</vt:lpstr>
    </vt:vector>
  </TitlesOfParts>
  <Company>Crawford &amp;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 Employee</dc:creator>
  <cp:lastModifiedBy>Traci A. Scherr</cp:lastModifiedBy>
  <cp:lastPrinted>2016-11-04T14:39:04Z</cp:lastPrinted>
  <dcterms:created xsi:type="dcterms:W3CDTF">1999-10-15T21:14:17Z</dcterms:created>
  <dcterms:modified xsi:type="dcterms:W3CDTF">2016-11-04T17:02:15Z</dcterms:modified>
</cp:coreProperties>
</file>