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80" windowHeight="5775"/>
  </bookViews>
  <sheets>
    <sheet name="Pro Forma Results" sheetId="6" r:id="rId1"/>
    <sheet name="Actual Results" sheetId="1" r:id="rId2"/>
    <sheet name="Balance Sheet" sheetId="2" r:id="rId3"/>
    <sheet name="Cash Flow " sheetId="7" r:id="rId4"/>
  </sheets>
  <calcPr calcId="145621" calcOnSave="0"/>
</workbook>
</file>

<file path=xl/calcChain.xml><?xml version="1.0" encoding="utf-8"?>
<calcChain xmlns="http://schemas.openxmlformats.org/spreadsheetml/2006/main">
  <c r="S49" i="1" l="1"/>
  <c r="S48" i="1"/>
  <c r="D42" i="7" l="1"/>
  <c r="D44" i="7"/>
  <c r="D26" i="7"/>
  <c r="G26" i="7"/>
  <c r="D32" i="7"/>
  <c r="G32" i="7"/>
  <c r="G42" i="7"/>
  <c r="G46" i="7"/>
  <c r="D46" i="7" l="1"/>
  <c r="D45" i="6" l="1"/>
  <c r="F25" i="6"/>
  <c r="P25" i="6"/>
  <c r="D12" i="6"/>
  <c r="D16" i="6" s="1"/>
  <c r="S53" i="6" l="1"/>
  <c r="N53" i="6"/>
  <c r="I53" i="6"/>
  <c r="D53" i="6"/>
  <c r="P46" i="6"/>
  <c r="F46" i="6"/>
  <c r="S37" i="6"/>
  <c r="N37" i="6"/>
  <c r="I37" i="6"/>
  <c r="D37" i="6"/>
  <c r="F37" i="6" s="1"/>
  <c r="F35" i="6"/>
  <c r="P34" i="6"/>
  <c r="F33" i="6"/>
  <c r="F32" i="6"/>
  <c r="S27" i="6"/>
  <c r="N27" i="6"/>
  <c r="P27" i="6" s="1"/>
  <c r="I27" i="6"/>
  <c r="D27" i="6"/>
  <c r="F27" i="6" s="1"/>
  <c r="F26" i="6"/>
  <c r="P22" i="6"/>
  <c r="S12" i="6"/>
  <c r="U33" i="6" s="1"/>
  <c r="N12" i="6"/>
  <c r="P35" i="6" s="1"/>
  <c r="I12" i="6"/>
  <c r="F12" i="6"/>
  <c r="F11" i="6"/>
  <c r="F10" i="6"/>
  <c r="D16" i="1"/>
  <c r="I16" i="1"/>
  <c r="N16" i="1"/>
  <c r="U46" i="1"/>
  <c r="P46" i="1"/>
  <c r="I53" i="1"/>
  <c r="S53" i="1"/>
  <c r="N53" i="1"/>
  <c r="P25" i="1"/>
  <c r="F25" i="1"/>
  <c r="D12" i="1"/>
  <c r="I12" i="1"/>
  <c r="S12" i="1"/>
  <c r="N12" i="1"/>
  <c r="K27" i="6" l="1"/>
  <c r="P37" i="6"/>
  <c r="P14" i="6"/>
  <c r="P12" i="6"/>
  <c r="P20" i="6"/>
  <c r="P11" i="6"/>
  <c r="P10" i="6"/>
  <c r="P21" i="6"/>
  <c r="P19" i="6"/>
  <c r="S16" i="6"/>
  <c r="U35" i="6"/>
  <c r="U37" i="6"/>
  <c r="K46" i="6"/>
  <c r="U11" i="6"/>
  <c r="U12" i="6"/>
  <c r="U19" i="6"/>
  <c r="U20" i="6"/>
  <c r="K32" i="6"/>
  <c r="K33" i="6"/>
  <c r="F14" i="6"/>
  <c r="N16" i="6"/>
  <c r="F19" i="6"/>
  <c r="F20" i="6"/>
  <c r="F21" i="6"/>
  <c r="F22" i="6"/>
  <c r="P26" i="6"/>
  <c r="P32" i="6"/>
  <c r="P33" i="6"/>
  <c r="K35" i="6"/>
  <c r="I16" i="6"/>
  <c r="K37" i="6"/>
  <c r="U46" i="6"/>
  <c r="U10" i="6"/>
  <c r="K12" i="6"/>
  <c r="U14" i="6"/>
  <c r="U21" i="6"/>
  <c r="U22" i="6"/>
  <c r="K26" i="6"/>
  <c r="K10" i="6"/>
  <c r="K11" i="6"/>
  <c r="K14" i="6"/>
  <c r="K19" i="6"/>
  <c r="K20" i="6"/>
  <c r="K21" i="6"/>
  <c r="K22" i="6"/>
  <c r="U26" i="6"/>
  <c r="U27" i="6"/>
  <c r="U32" i="6"/>
  <c r="K46" i="1"/>
  <c r="F46" i="1"/>
  <c r="I29" i="6" l="1"/>
  <c r="K16" i="6"/>
  <c r="P16" i="6"/>
  <c r="N29" i="6"/>
  <c r="F16" i="6"/>
  <c r="D29" i="6"/>
  <c r="U16" i="6"/>
  <c r="S29" i="6"/>
  <c r="F29" i="6" l="1"/>
  <c r="D39" i="6"/>
  <c r="K29" i="6"/>
  <c r="I39" i="6"/>
  <c r="I45" i="6" s="1"/>
  <c r="S39" i="6"/>
  <c r="S45" i="6" s="1"/>
  <c r="U29" i="6"/>
  <c r="P29" i="6"/>
  <c r="N39" i="6"/>
  <c r="N45" i="6" s="1"/>
  <c r="U45" i="6" l="1"/>
  <c r="U39" i="6"/>
  <c r="P39" i="6"/>
  <c r="K45" i="6"/>
  <c r="K39" i="6"/>
  <c r="F39" i="6"/>
  <c r="D49" i="6" l="1"/>
  <c r="F45" i="6"/>
  <c r="D48" i="6"/>
  <c r="N49" i="6"/>
  <c r="N48" i="6"/>
  <c r="P45" i="6"/>
  <c r="U26" i="1" l="1"/>
  <c r="P26" i="1"/>
  <c r="K26" i="1"/>
  <c r="F26" i="1"/>
  <c r="P24" i="1"/>
  <c r="F24" i="1"/>
  <c r="P23" i="1"/>
  <c r="F23" i="1"/>
  <c r="D32" i="2" l="1"/>
  <c r="D46" i="2" l="1"/>
  <c r="D38" i="2"/>
  <c r="D48" i="2" s="1"/>
  <c r="D14" i="2"/>
  <c r="D21" i="2" s="1"/>
  <c r="N27" i="1"/>
  <c r="P34" i="1"/>
  <c r="N37" i="1"/>
  <c r="D53" i="1"/>
  <c r="S37" i="1" l="1"/>
  <c r="S27" i="1"/>
  <c r="S16" i="1"/>
  <c r="N29" i="1"/>
  <c r="N39" i="1" s="1"/>
  <c r="N45" i="1" s="1"/>
  <c r="N48" i="1" l="1"/>
  <c r="N49" i="1"/>
  <c r="S29" i="1"/>
  <c r="S39" i="1" s="1"/>
  <c r="S45" i="1" s="1"/>
  <c r="I27" i="1" l="1"/>
  <c r="I29" i="1" s="1"/>
  <c r="D37" i="1"/>
  <c r="D27" i="1"/>
  <c r="D29" i="1" s="1"/>
  <c r="D39" i="1" l="1"/>
  <c r="D45" i="1" s="1"/>
  <c r="D48" i="1" s="1"/>
  <c r="D49" i="1" l="1"/>
  <c r="P45" i="1"/>
  <c r="P39" i="1"/>
  <c r="P37" i="1"/>
  <c r="P35" i="1"/>
  <c r="P33" i="1"/>
  <c r="P32" i="1"/>
  <c r="P29" i="1"/>
  <c r="P27" i="1"/>
  <c r="P22" i="1"/>
  <c r="P21" i="1"/>
  <c r="P20" i="1"/>
  <c r="P19" i="1"/>
  <c r="P16" i="1"/>
  <c r="P14" i="1"/>
  <c r="P12" i="1"/>
  <c r="P11" i="1"/>
  <c r="P10" i="1"/>
  <c r="U45" i="1"/>
  <c r="U39" i="1"/>
  <c r="U37" i="1"/>
  <c r="U35" i="1"/>
  <c r="U33" i="1"/>
  <c r="U32" i="1"/>
  <c r="U29" i="1"/>
  <c r="U27" i="1"/>
  <c r="U22" i="1"/>
  <c r="U21" i="1"/>
  <c r="U20" i="1"/>
  <c r="U19" i="1"/>
  <c r="U16" i="1"/>
  <c r="U14" i="1"/>
  <c r="U12" i="1"/>
  <c r="U11" i="1"/>
  <c r="U10" i="1"/>
  <c r="K33" i="1"/>
  <c r="K32" i="1"/>
  <c r="K29" i="1"/>
  <c r="K27" i="1"/>
  <c r="K22" i="1"/>
  <c r="K21" i="1"/>
  <c r="K20" i="1"/>
  <c r="K19" i="1"/>
  <c r="K16" i="1"/>
  <c r="K14" i="1"/>
  <c r="K12" i="1"/>
  <c r="K11" i="1"/>
  <c r="K10" i="1"/>
  <c r="F45" i="1"/>
  <c r="F39" i="1"/>
  <c r="F37" i="1"/>
  <c r="F35" i="1"/>
  <c r="F33" i="1"/>
  <c r="F32" i="1"/>
  <c r="F29" i="1"/>
  <c r="F27" i="1"/>
  <c r="F22" i="1"/>
  <c r="F21" i="1"/>
  <c r="F20" i="1"/>
  <c r="F19" i="1"/>
  <c r="F16" i="1"/>
  <c r="F14" i="1"/>
  <c r="F12" i="1"/>
  <c r="F11" i="1"/>
  <c r="F10" i="1"/>
  <c r="K35" i="1"/>
  <c r="I37" i="1"/>
  <c r="K37" i="1" s="1"/>
  <c r="I39" i="1" l="1"/>
  <c r="K39" i="1" s="1"/>
  <c r="I45" i="1" l="1"/>
  <c r="K45" i="1" s="1"/>
</calcChain>
</file>

<file path=xl/sharedStrings.xml><?xml version="1.0" encoding="utf-8"?>
<sst xmlns="http://schemas.openxmlformats.org/spreadsheetml/2006/main" count="274" uniqueCount="121">
  <si>
    <t>% of</t>
  </si>
  <si>
    <t>Amount</t>
  </si>
  <si>
    <t>Revenue</t>
  </si>
  <si>
    <t>$</t>
  </si>
  <si>
    <t>Total Revenue</t>
  </si>
  <si>
    <t>Cost of sales</t>
  </si>
  <si>
    <t>Gross Profit</t>
  </si>
  <si>
    <t>Operating Expenses</t>
  </si>
  <si>
    <t>General and administrative</t>
  </si>
  <si>
    <t>Sales and marketing</t>
  </si>
  <si>
    <t>Research and development</t>
  </si>
  <si>
    <t>Depreciation and amortization</t>
  </si>
  <si>
    <t>Total Operating Expenses</t>
  </si>
  <si>
    <t>Loss from Operations</t>
  </si>
  <si>
    <t>Other Income (Expense)</t>
  </si>
  <si>
    <t>Interest expense</t>
  </si>
  <si>
    <t>Change in warrant derivative liability</t>
  </si>
  <si>
    <t>Other income (expense)</t>
  </si>
  <si>
    <t>Total Other Income (Expense)</t>
  </si>
  <si>
    <t>Net Loss from Operations Before (Provision) Benefit for Income Taxes</t>
  </si>
  <si>
    <t>Benefit (Provision) for Income Taxes</t>
  </si>
  <si>
    <t>Current</t>
  </si>
  <si>
    <t>-</t>
  </si>
  <si>
    <t>Deferred</t>
  </si>
  <si>
    <t>Net Loss</t>
  </si>
  <si>
    <t/>
  </si>
  <si>
    <t>BACTERIN INTERNATIONAL HOLDINGS, INC.</t>
  </si>
  <si>
    <t>CONSOLIDATED BALANCE SHEETS</t>
  </si>
  <si>
    <t>As of</t>
  </si>
  <si>
    <t>December 31,</t>
  </si>
  <si>
    <t>ASSETS</t>
  </si>
  <si>
    <t>Current Assets:</t>
  </si>
  <si>
    <t>Cash and cash equivalents</t>
  </si>
  <si>
    <t>Trade accounts receivable, net of allowance for doubtful accounts of $1,392,989 and $1,309,859, respectively</t>
  </si>
  <si>
    <t>Inventories, net</t>
  </si>
  <si>
    <t>Prepaid and other current assets</t>
  </si>
  <si>
    <t>Total current assets</t>
  </si>
  <si>
    <t>Non-current inventories</t>
  </si>
  <si>
    <t>Property and equipment, net</t>
  </si>
  <si>
    <t>Intangible assets, net</t>
  </si>
  <si>
    <t>Other assets</t>
  </si>
  <si>
    <t>Total Assets</t>
  </si>
  <si>
    <t>LIABILITIES &amp; STOCKHOLDERS' (DEFICIT) EQUITY</t>
  </si>
  <si>
    <t>Current Liabilities:</t>
  </si>
  <si>
    <t>Accounts payable</t>
  </si>
  <si>
    <t>Accounts payable - related party</t>
  </si>
  <si>
    <t>Accrued liabilities</t>
  </si>
  <si>
    <t>Warrant derivative liability</t>
  </si>
  <si>
    <t>Current portion of capital lease obligations</t>
  </si>
  <si>
    <t>Current portion of royalty liability</t>
  </si>
  <si>
    <t>Current portion of long-term debt</t>
  </si>
  <si>
    <t>Total current liabilities</t>
  </si>
  <si>
    <t>Long-term Liabilities:</t>
  </si>
  <si>
    <t>Capital lease obligation, less current portion</t>
  </si>
  <si>
    <t>Long term royalty liability, less current portion</t>
  </si>
  <si>
    <t>Long-term debt, less current portion</t>
  </si>
  <si>
    <t>Total Liabilities</t>
  </si>
  <si>
    <t>Commitments and Contingencies</t>
  </si>
  <si>
    <t>Stockholders' (Deficit) Equity</t>
  </si>
  <si>
    <t>Preferred stock, $0.000001 par value; 5,000,000 shares authorized; no shares issued and Outstanding</t>
  </si>
  <si>
    <t>Additional paid-in capital</t>
  </si>
  <si>
    <t>Accumulated deficit</t>
  </si>
  <si>
    <t>Total Stockholders’ Deficit</t>
  </si>
  <si>
    <t>Total Liabilities &amp; Stockholders’ Deficit</t>
  </si>
  <si>
    <t>Net loss per share:</t>
  </si>
  <si>
    <t>Basic</t>
  </si>
  <si>
    <t>Dilutive</t>
  </si>
  <si>
    <t>Shares used in the computation:</t>
  </si>
  <si>
    <t>Consolidated Statements of Operations</t>
  </si>
  <si>
    <t>CONDENSED CONSOLIDATED STATEMENTS OF CASH FLOWS</t>
  </si>
  <si>
    <t>See notes that are attached to the audited consolidated financial statements that are contained in the Company's 10K and 10Q'a.</t>
  </si>
  <si>
    <t>Non-cash consideration associated with stock purchase agreement</t>
  </si>
  <si>
    <t>See notes that are attached to the audited consolidated financial statements that are contained in the Company's 10K and 10Q..</t>
  </si>
  <si>
    <t>For the Three Months Ended Sept 30,</t>
  </si>
  <si>
    <t>For the Nine Months Ended Sept 30,</t>
  </si>
  <si>
    <t>Impairment of Assets</t>
  </si>
  <si>
    <t>Orthopedic Product Sales</t>
  </si>
  <si>
    <t>Other</t>
  </si>
  <si>
    <t>Acquisition and Integration related expenses</t>
  </si>
  <si>
    <t>Gain from the Extinguishment of Debt</t>
  </si>
  <si>
    <t>EBITDA</t>
  </si>
  <si>
    <t>Consolidated Pro Forma Statements of Operations</t>
  </si>
  <si>
    <t>Sept 30,</t>
  </si>
  <si>
    <t>Goodwill</t>
  </si>
  <si>
    <t>Long term convertible debt, less current portion</t>
  </si>
  <si>
    <t>Common stock, $0.000001 par value; 95,000,000 shares authorized; 11,886,107 shares issued and outstanding as of September 30, 2015 and 6,679,646 shares issued and outstanding as of December 31, 2014</t>
  </si>
  <si>
    <t>For the Nine Months Ended</t>
  </si>
  <si>
    <t>Cash and cash equivalents at end of period</t>
  </si>
  <si>
    <t>Cash and cash equivalents at beginning of period</t>
  </si>
  <si>
    <t>Net change in cash and cash equivalents</t>
  </si>
  <si>
    <t>Net cash provided by financing activities</t>
  </si>
  <si>
    <t>Net proceeds from the issuance of stock</t>
  </si>
  <si>
    <t>Proceeds from the issuance of capital leases</t>
  </si>
  <si>
    <t>Payment on long term debt</t>
  </si>
  <si>
    <t>Net proceeds from issuance of long term debt</t>
  </si>
  <si>
    <t>Payments on capital leases</t>
  </si>
  <si>
    <t>Net proceeds from equity private placement</t>
  </si>
  <si>
    <t>Payment on roayalty obligation</t>
  </si>
  <si>
    <t>Net proceeds from the issuance of convertible debt</t>
  </si>
  <si>
    <t xml:space="preserve"> </t>
  </si>
  <si>
    <t>Financing activities:</t>
  </si>
  <si>
    <t>Net cash used in investing activities</t>
  </si>
  <si>
    <t>Proceeds from sale of fixed assets</t>
  </si>
  <si>
    <t>Purchases of property and equipment and intangible assets</t>
  </si>
  <si>
    <t>Intangibles resulting form the acquistion of X-spine</t>
  </si>
  <si>
    <t>Investing activities:</t>
  </si>
  <si>
    <t>Net cash used in operating activities</t>
  </si>
  <si>
    <t>Prepaid and other assets</t>
  </si>
  <si>
    <t>Inventories</t>
  </si>
  <si>
    <t>Accounts receivable</t>
  </si>
  <si>
    <t>Changes in operating assets and liabilities:</t>
  </si>
  <si>
    <t>Change in derivative warrant liability</t>
  </si>
  <si>
    <t>Provision for losses on accounts receivable and inventory</t>
  </si>
  <si>
    <t>Non-cash consulting expense/stock option expense</t>
  </si>
  <si>
    <t>Amortization of debt discount</t>
  </si>
  <si>
    <t>Loss on sale of fixed assets</t>
  </si>
  <si>
    <t>Non-cash interest</t>
  </si>
  <si>
    <t>Adjustments to reconcile net loss to net cash used in operating activities:</t>
  </si>
  <si>
    <t>Net loss</t>
  </si>
  <si>
    <t>Operating activities:</t>
  </si>
  <si>
    <t>Non-cash consulting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</si>
</sst>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CEE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37" fontId="2" fillId="3" borderId="0" xfId="0" applyNumberFormat="1" applyFont="1" applyFill="1" applyAlignment="1">
      <alignment horizontal="right" vertical="center" wrapText="1"/>
    </xf>
    <xf numFmtId="37" fontId="2" fillId="2" borderId="1" xfId="0" applyNumberFormat="1" applyFont="1" applyFill="1" applyBorder="1" applyAlignment="1">
      <alignment horizontal="right" vertical="center" wrapText="1"/>
    </xf>
    <xf numFmtId="37" fontId="2" fillId="2" borderId="0" xfId="0" applyNumberFormat="1" applyFont="1" applyFill="1" applyAlignment="1">
      <alignment horizontal="right" vertical="center" wrapText="1"/>
    </xf>
    <xf numFmtId="37" fontId="2" fillId="3" borderId="1" xfId="0" applyNumberFormat="1" applyFont="1" applyFill="1" applyBorder="1" applyAlignment="1">
      <alignment horizontal="right" vertical="center" wrapText="1"/>
    </xf>
    <xf numFmtId="37" fontId="2" fillId="2" borderId="2" xfId="0" applyNumberFormat="1" applyFont="1" applyFill="1" applyBorder="1" applyAlignment="1">
      <alignment horizontal="right" vertical="center" wrapText="1"/>
    </xf>
    <xf numFmtId="37" fontId="0" fillId="0" borderId="0" xfId="0" applyNumberFormat="1"/>
    <xf numFmtId="164" fontId="2" fillId="3" borderId="0" xfId="1" applyNumberFormat="1" applyFont="1" applyFill="1" applyAlignment="1">
      <alignment horizontal="righ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 wrapText="1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vertical="center" wrapText="1"/>
    </xf>
    <xf numFmtId="7" fontId="2" fillId="2" borderId="0" xfId="0" applyNumberFormat="1" applyFont="1" applyFill="1" applyAlignment="1">
      <alignment horizontal="right" vertical="center" wrapText="1"/>
    </xf>
    <xf numFmtId="7" fontId="2" fillId="0" borderId="0" xfId="0" applyNumberFormat="1" applyFont="1" applyFill="1" applyAlignment="1">
      <alignment horizontal="right" vertical="center" wrapText="1"/>
    </xf>
    <xf numFmtId="0" fontId="0" fillId="2" borderId="0" xfId="0" applyFill="1"/>
    <xf numFmtId="164" fontId="0" fillId="2" borderId="0" xfId="0" applyNumberFormat="1" applyFill="1"/>
    <xf numFmtId="37" fontId="2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37" fontId="2" fillId="4" borderId="0" xfId="0" applyNumberFormat="1" applyFont="1" applyFill="1" applyAlignment="1">
      <alignment horizontal="right" vertical="center" wrapText="1"/>
    </xf>
    <xf numFmtId="0" fontId="0" fillId="4" borderId="0" xfId="0" applyFill="1"/>
    <xf numFmtId="0" fontId="0" fillId="5" borderId="0" xfId="0" applyFill="1"/>
    <xf numFmtId="0" fontId="2" fillId="2" borderId="5" xfId="0" applyFont="1" applyFill="1" applyBorder="1" applyAlignment="1">
      <alignment vertical="center" wrapText="1"/>
    </xf>
    <xf numFmtId="37" fontId="2" fillId="2" borderId="5" xfId="0" applyNumberFormat="1" applyFont="1" applyFill="1" applyBorder="1" applyAlignment="1">
      <alignment horizontal="right" vertical="center" wrapText="1"/>
    </xf>
    <xf numFmtId="37" fontId="2" fillId="4" borderId="2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vertical="center" wrapText="1"/>
    </xf>
    <xf numFmtId="37" fontId="2" fillId="6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/>
    </xf>
    <xf numFmtId="37" fontId="2" fillId="6" borderId="6" xfId="0" applyNumberFormat="1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vertical="center" wrapText="1"/>
    </xf>
    <xf numFmtId="37" fontId="2" fillId="6" borderId="0" xfId="0" applyNumberFormat="1" applyFont="1" applyFill="1" applyAlignment="1">
      <alignment horizontal="right" vertical="center" wrapText="1"/>
    </xf>
    <xf numFmtId="37" fontId="2" fillId="4" borderId="7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vertical="center" wrapText="1"/>
    </xf>
    <xf numFmtId="37" fontId="2" fillId="4" borderId="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37" fontId="2" fillId="6" borderId="7" xfId="0" applyNumberFormat="1" applyFont="1" applyFill="1" applyBorder="1" applyAlignment="1">
      <alignment horizontal="right" vertical="center" wrapText="1"/>
    </xf>
    <xf numFmtId="0" fontId="2" fillId="6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37" fontId="0" fillId="4" borderId="0" xfId="0" applyNumberFormat="1" applyFill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E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5"/>
  <sheetViews>
    <sheetView showGridLines="0" tabSelected="1" topLeftCell="A3" zoomScale="115" zoomScaleNormal="115" workbookViewId="0">
      <selection activeCell="W12" sqref="W12"/>
    </sheetView>
  </sheetViews>
  <sheetFormatPr defaultRowHeight="15" x14ac:dyDescent="0.25"/>
  <cols>
    <col min="2" max="2" width="30.140625" customWidth="1"/>
    <col min="3" max="3" width="2.42578125" customWidth="1"/>
    <col min="4" max="4" width="9.85546875" style="17" bestFit="1" customWidth="1"/>
    <col min="5" max="5" width="2.7109375" customWidth="1"/>
    <col min="6" max="6" width="8.140625" style="24" customWidth="1"/>
    <col min="7" max="7" width="2.5703125" customWidth="1"/>
    <col min="8" max="8" width="2.42578125" customWidth="1"/>
    <col min="9" max="9" width="9.85546875" style="17" bestFit="1" customWidth="1"/>
    <col min="10" max="10" width="2.5703125" customWidth="1"/>
    <col min="11" max="11" width="8.140625" style="24" customWidth="1"/>
    <col min="12" max="12" width="3.140625" customWidth="1"/>
    <col min="13" max="13" width="2.42578125" customWidth="1"/>
    <col min="14" max="14" width="11" style="17" customWidth="1"/>
    <col min="15" max="15" width="2.7109375" customWidth="1"/>
    <col min="16" max="16" width="8.140625" style="24" customWidth="1"/>
    <col min="17" max="17" width="2.5703125" customWidth="1"/>
    <col min="18" max="18" width="2.42578125" customWidth="1"/>
    <col min="19" max="19" width="12" style="17" customWidth="1"/>
    <col min="20" max="20" width="2.5703125" customWidth="1"/>
    <col min="21" max="21" width="8.140625" style="24" customWidth="1"/>
    <col min="23" max="23" width="11.140625" bestFit="1" customWidth="1"/>
  </cols>
  <sheetData>
    <row r="2" spans="2:23" x14ac:dyDescent="0.25">
      <c r="B2" s="57" t="s">
        <v>26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2:23" x14ac:dyDescent="0.25">
      <c r="B3" s="57" t="s">
        <v>81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5" spans="2:23" ht="15.75" thickBot="1" x14ac:dyDescent="0.3">
      <c r="B5" s="34"/>
      <c r="C5" s="58" t="s">
        <v>73</v>
      </c>
      <c r="D5" s="58"/>
      <c r="E5" s="58"/>
      <c r="F5" s="58"/>
      <c r="G5" s="58"/>
      <c r="H5" s="58"/>
      <c r="I5" s="58"/>
      <c r="J5" s="58"/>
      <c r="K5" s="58"/>
      <c r="L5" s="2"/>
      <c r="M5" s="58" t="s">
        <v>74</v>
      </c>
      <c r="N5" s="58"/>
      <c r="O5" s="58"/>
      <c r="P5" s="58"/>
      <c r="Q5" s="58"/>
      <c r="R5" s="58"/>
      <c r="S5" s="58"/>
      <c r="T5" s="58"/>
      <c r="U5" s="58"/>
    </row>
    <row r="6" spans="2:23" ht="15.75" thickBot="1" x14ac:dyDescent="0.3">
      <c r="B6" s="34"/>
      <c r="C6" s="59">
        <v>2015</v>
      </c>
      <c r="D6" s="59"/>
      <c r="E6" s="59"/>
      <c r="F6" s="59"/>
      <c r="G6" s="2"/>
      <c r="H6" s="59">
        <v>2014</v>
      </c>
      <c r="I6" s="59"/>
      <c r="J6" s="59"/>
      <c r="K6" s="59"/>
      <c r="L6" s="2"/>
      <c r="M6" s="59">
        <v>2015</v>
      </c>
      <c r="N6" s="59"/>
      <c r="O6" s="59"/>
      <c r="P6" s="59"/>
      <c r="Q6" s="2"/>
      <c r="R6" s="59">
        <v>2014</v>
      </c>
      <c r="S6" s="59"/>
      <c r="T6" s="59"/>
      <c r="U6" s="59"/>
    </row>
    <row r="7" spans="2:23" x14ac:dyDescent="0.25">
      <c r="B7" s="34"/>
      <c r="C7" s="60"/>
      <c r="D7" s="60"/>
      <c r="E7" s="2"/>
      <c r="F7" s="19" t="s">
        <v>0</v>
      </c>
      <c r="G7" s="2"/>
      <c r="H7" s="60"/>
      <c r="I7" s="60"/>
      <c r="J7" s="2"/>
      <c r="K7" s="19" t="s">
        <v>0</v>
      </c>
      <c r="L7" s="2"/>
      <c r="M7" s="60"/>
      <c r="N7" s="60"/>
      <c r="O7" s="2"/>
      <c r="P7" s="19" t="s">
        <v>0</v>
      </c>
      <c r="Q7" s="2"/>
      <c r="R7" s="60"/>
      <c r="S7" s="60"/>
      <c r="T7" s="2"/>
      <c r="U7" s="19" t="s">
        <v>0</v>
      </c>
    </row>
    <row r="8" spans="2:23" ht="15.75" thickBot="1" x14ac:dyDescent="0.3">
      <c r="B8" s="2"/>
      <c r="C8" s="58" t="s">
        <v>1</v>
      </c>
      <c r="D8" s="58"/>
      <c r="E8" s="2"/>
      <c r="F8" s="20" t="s">
        <v>2</v>
      </c>
      <c r="G8" s="2"/>
      <c r="H8" s="58" t="s">
        <v>1</v>
      </c>
      <c r="I8" s="58"/>
      <c r="J8" s="2"/>
      <c r="K8" s="20" t="s">
        <v>2</v>
      </c>
      <c r="L8" s="2"/>
      <c r="M8" s="58" t="s">
        <v>1</v>
      </c>
      <c r="N8" s="58"/>
      <c r="O8" s="2"/>
      <c r="P8" s="20" t="s">
        <v>2</v>
      </c>
      <c r="Q8" s="2"/>
      <c r="R8" s="58" t="s">
        <v>1</v>
      </c>
      <c r="S8" s="58"/>
      <c r="T8" s="2"/>
      <c r="U8" s="20" t="s">
        <v>2</v>
      </c>
    </row>
    <row r="9" spans="2:23" x14ac:dyDescent="0.25">
      <c r="B9" s="3" t="s">
        <v>2</v>
      </c>
      <c r="C9" s="61"/>
      <c r="D9" s="61"/>
      <c r="E9" s="3"/>
      <c r="F9" s="21"/>
      <c r="G9" s="3"/>
      <c r="H9" s="61"/>
      <c r="I9" s="61"/>
      <c r="J9" s="3"/>
      <c r="K9" s="21"/>
      <c r="L9" s="3"/>
      <c r="M9" s="61"/>
      <c r="N9" s="61"/>
      <c r="O9" s="3"/>
      <c r="P9" s="21"/>
      <c r="Q9" s="3"/>
      <c r="R9" s="61"/>
      <c r="S9" s="61"/>
      <c r="T9" s="3"/>
      <c r="U9" s="21"/>
    </row>
    <row r="10" spans="2:23" x14ac:dyDescent="0.25">
      <c r="B10" s="4" t="s">
        <v>76</v>
      </c>
      <c r="C10" s="4" t="s">
        <v>3</v>
      </c>
      <c r="D10" s="12">
        <v>20577473.030000001</v>
      </c>
      <c r="E10" s="4"/>
      <c r="F10" s="18">
        <f>+D10/D$12</f>
        <v>0.98450722004763702</v>
      </c>
      <c r="G10" s="4"/>
      <c r="H10" s="4" t="s">
        <v>3</v>
      </c>
      <c r="I10" s="12">
        <v>19397950.710000001</v>
      </c>
      <c r="J10" s="4"/>
      <c r="K10" s="18">
        <f>+I10/I$12</f>
        <v>0.98871724976711961</v>
      </c>
      <c r="L10" s="4"/>
      <c r="M10" s="4" t="s">
        <v>3</v>
      </c>
      <c r="N10" s="12">
        <v>63612868.579999998</v>
      </c>
      <c r="O10" s="4"/>
      <c r="P10" s="18">
        <f>+N10/N$12</f>
        <v>0.98775867522168181</v>
      </c>
      <c r="Q10" s="4"/>
      <c r="R10" s="4" t="s">
        <v>3</v>
      </c>
      <c r="S10" s="12">
        <v>57559392.909999996</v>
      </c>
      <c r="T10" s="4"/>
      <c r="U10" s="18">
        <f>+S10/S$12</f>
        <v>0.99008953986909265</v>
      </c>
    </row>
    <row r="11" spans="2:23" ht="15.75" thickBot="1" x14ac:dyDescent="0.3">
      <c r="B11" s="3" t="s">
        <v>77</v>
      </c>
      <c r="C11" s="7"/>
      <c r="D11" s="13">
        <v>323819.12</v>
      </c>
      <c r="E11" s="3"/>
      <c r="F11" s="22">
        <f>+D11/D$12</f>
        <v>1.5492779952362895E-2</v>
      </c>
      <c r="G11" s="3"/>
      <c r="H11" s="7"/>
      <c r="I11" s="13">
        <v>221359.78</v>
      </c>
      <c r="J11" s="3"/>
      <c r="K11" s="22">
        <f>+I11/I$12</f>
        <v>1.1282750232880379E-2</v>
      </c>
      <c r="L11" s="3"/>
      <c r="M11" s="7"/>
      <c r="N11" s="13">
        <v>788356.30999999994</v>
      </c>
      <c r="O11" s="3"/>
      <c r="P11" s="22">
        <f>+N11/N$12</f>
        <v>1.2241324778318203E-2</v>
      </c>
      <c r="Q11" s="3"/>
      <c r="R11" s="7"/>
      <c r="S11" s="13">
        <v>576149.98</v>
      </c>
      <c r="T11" s="3"/>
      <c r="U11" s="22">
        <f>+S11/S$12</f>
        <v>9.9104601309073642E-3</v>
      </c>
    </row>
    <row r="12" spans="2:23" x14ac:dyDescent="0.25">
      <c r="B12" s="4" t="s">
        <v>4</v>
      </c>
      <c r="C12" s="4"/>
      <c r="D12" s="12">
        <f>SUM(D10:D11)</f>
        <v>20901292.150000002</v>
      </c>
      <c r="E12" s="4"/>
      <c r="F12" s="23">
        <f>+D12/D$12</f>
        <v>1</v>
      </c>
      <c r="G12" s="4"/>
      <c r="H12" s="4"/>
      <c r="I12" s="12">
        <f>SUM(I10:I11)</f>
        <v>19619310.490000002</v>
      </c>
      <c r="J12" s="4"/>
      <c r="K12" s="23">
        <f>+I12/I$12</f>
        <v>1</v>
      </c>
      <c r="L12" s="4"/>
      <c r="M12" s="4"/>
      <c r="N12" s="12">
        <f>SUM(N10:N11)</f>
        <v>64401224.890000001</v>
      </c>
      <c r="O12" s="4"/>
      <c r="P12" s="23">
        <f>+N12/N$12</f>
        <v>1</v>
      </c>
      <c r="Q12" s="4"/>
      <c r="R12" s="4"/>
      <c r="S12" s="12">
        <f>SUM(S10:S11)</f>
        <v>58135542.889999993</v>
      </c>
      <c r="T12" s="4"/>
      <c r="U12" s="23">
        <f>+S12/S$12</f>
        <v>1</v>
      </c>
      <c r="W12" s="17"/>
    </row>
    <row r="13" spans="2:23" x14ac:dyDescent="0.25">
      <c r="B13" s="3"/>
      <c r="C13" s="3"/>
      <c r="D13" s="14"/>
      <c r="E13" s="3"/>
      <c r="F13" s="22"/>
      <c r="G13" s="3"/>
      <c r="H13" s="3"/>
      <c r="I13" s="14"/>
      <c r="J13" s="3"/>
      <c r="K13" s="22"/>
      <c r="L13" s="3"/>
      <c r="M13" s="3"/>
      <c r="N13" s="14"/>
      <c r="O13" s="3"/>
      <c r="P13" s="22"/>
      <c r="Q13" s="3"/>
      <c r="R13" s="3"/>
      <c r="S13" s="14"/>
      <c r="T13" s="3"/>
      <c r="U13" s="22"/>
    </row>
    <row r="14" spans="2:23" ht="15.75" thickBot="1" x14ac:dyDescent="0.3">
      <c r="B14" s="4" t="s">
        <v>5</v>
      </c>
      <c r="C14" s="9"/>
      <c r="D14" s="15">
        <v>7208695.7652699985</v>
      </c>
      <c r="E14" s="4"/>
      <c r="F14" s="23">
        <f>+D14/D$12</f>
        <v>0.34489234988612882</v>
      </c>
      <c r="G14" s="4"/>
      <c r="H14" s="9"/>
      <c r="I14" s="15">
        <v>6424019.2556489976</v>
      </c>
      <c r="J14" s="4"/>
      <c r="K14" s="23">
        <f>+I14/I$12</f>
        <v>0.32743348747772416</v>
      </c>
      <c r="L14" s="4"/>
      <c r="M14" s="9"/>
      <c r="N14" s="15">
        <v>22106441.126709998</v>
      </c>
      <c r="O14" s="4"/>
      <c r="P14" s="23">
        <f>+N14/N$12</f>
        <v>0.34326119052034693</v>
      </c>
      <c r="Q14" s="4"/>
      <c r="R14" s="9"/>
      <c r="S14" s="15">
        <v>19863624.458058998</v>
      </c>
      <c r="T14" s="4"/>
      <c r="U14" s="23">
        <f>+S14/S$12</f>
        <v>0.34167780105956108</v>
      </c>
    </row>
    <row r="15" spans="2:23" x14ac:dyDescent="0.25">
      <c r="B15" s="3"/>
      <c r="C15" s="3"/>
      <c r="D15" s="14"/>
      <c r="E15" s="3"/>
      <c r="F15" s="22"/>
      <c r="G15" s="3"/>
      <c r="H15" s="3"/>
      <c r="I15" s="14"/>
      <c r="J15" s="3"/>
      <c r="K15" s="22"/>
      <c r="L15" s="3"/>
      <c r="M15" s="3"/>
      <c r="N15" s="14"/>
      <c r="O15" s="3"/>
      <c r="P15" s="22"/>
      <c r="Q15" s="3"/>
      <c r="R15" s="3"/>
      <c r="S15" s="14"/>
      <c r="T15" s="3"/>
      <c r="U15" s="22"/>
    </row>
    <row r="16" spans="2:23" ht="15.75" thickBot="1" x14ac:dyDescent="0.3">
      <c r="B16" s="4" t="s">
        <v>6</v>
      </c>
      <c r="C16" s="9"/>
      <c r="D16" s="15">
        <f>+D12-D14</f>
        <v>13692596.384730004</v>
      </c>
      <c r="E16" s="4"/>
      <c r="F16" s="23">
        <f>+D16/D$12</f>
        <v>0.65510765011387118</v>
      </c>
      <c r="G16" s="4"/>
      <c r="H16" s="9"/>
      <c r="I16" s="15">
        <f>+I12-I14</f>
        <v>13195291.234351005</v>
      </c>
      <c r="J16" s="4"/>
      <c r="K16" s="23">
        <f>+I16/I$12</f>
        <v>0.67256651252227595</v>
      </c>
      <c r="L16" s="4"/>
      <c r="M16" s="9"/>
      <c r="N16" s="15">
        <f>+N12-N14</f>
        <v>42294783.763290003</v>
      </c>
      <c r="O16" s="4"/>
      <c r="P16" s="23">
        <f>+N16/N$12</f>
        <v>0.65673880947965313</v>
      </c>
      <c r="Q16" s="4"/>
      <c r="R16" s="9"/>
      <c r="S16" s="15">
        <f>+S12-S14</f>
        <v>38271918.431940995</v>
      </c>
      <c r="T16" s="4"/>
      <c r="U16" s="23">
        <f>+S16/S$12</f>
        <v>0.65832219894043897</v>
      </c>
    </row>
    <row r="17" spans="2:23" x14ac:dyDescent="0.25">
      <c r="B17" s="3"/>
      <c r="C17" s="3"/>
      <c r="D17" s="14"/>
      <c r="E17" s="3"/>
      <c r="F17" s="22"/>
      <c r="G17" s="3"/>
      <c r="H17" s="3"/>
      <c r="I17" s="14"/>
      <c r="J17" s="3"/>
      <c r="K17" s="22"/>
      <c r="L17" s="3"/>
      <c r="M17" s="3"/>
      <c r="N17" s="14"/>
      <c r="O17" s="3"/>
      <c r="P17" s="22"/>
      <c r="Q17" s="3"/>
      <c r="R17" s="3"/>
      <c r="S17" s="14"/>
      <c r="T17" s="3"/>
      <c r="U17" s="22"/>
    </row>
    <row r="18" spans="2:23" x14ac:dyDescent="0.25">
      <c r="B18" s="4" t="s">
        <v>7</v>
      </c>
      <c r="C18" s="4"/>
      <c r="D18" s="12"/>
      <c r="E18" s="4"/>
      <c r="F18" s="23"/>
      <c r="G18" s="4"/>
      <c r="H18" s="4"/>
      <c r="I18" s="12"/>
      <c r="J18" s="4"/>
      <c r="K18" s="23"/>
      <c r="L18" s="4"/>
      <c r="M18" s="4"/>
      <c r="N18" s="12"/>
      <c r="O18" s="4"/>
      <c r="P18" s="23"/>
      <c r="Q18" s="4"/>
      <c r="R18" s="4"/>
      <c r="S18" s="12"/>
      <c r="T18" s="4"/>
      <c r="U18" s="23"/>
    </row>
    <row r="19" spans="2:23" x14ac:dyDescent="0.25">
      <c r="B19" s="3" t="s">
        <v>8</v>
      </c>
      <c r="C19" s="3"/>
      <c r="D19" s="14">
        <v>4532980.5633333335</v>
      </c>
      <c r="E19" s="3"/>
      <c r="F19" s="22">
        <f t="shared" ref="F19:F27" si="0">+D19/D$12</f>
        <v>0.21687561375641232</v>
      </c>
      <c r="G19" s="3"/>
      <c r="H19" s="3"/>
      <c r="I19" s="14">
        <v>3708414.2800000003</v>
      </c>
      <c r="J19" s="3"/>
      <c r="K19" s="22">
        <f t="shared" ref="K19:K27" si="1">+I19/I$12</f>
        <v>0.18901858359855131</v>
      </c>
      <c r="L19" s="3"/>
      <c r="M19" s="3"/>
      <c r="N19" s="14">
        <v>12984499.98</v>
      </c>
      <c r="O19" s="3"/>
      <c r="P19" s="22">
        <f t="shared" ref="P19:P27" si="2">+N19/N$12</f>
        <v>0.20161883570037795</v>
      </c>
      <c r="Q19" s="3"/>
      <c r="R19" s="3"/>
      <c r="S19" s="14">
        <v>10668313.047000002</v>
      </c>
      <c r="T19" s="3"/>
      <c r="U19" s="22">
        <f t="shared" ref="U19:U27" si="3">+S19/S$12</f>
        <v>0.18350758445974844</v>
      </c>
    </row>
    <row r="20" spans="2:23" x14ac:dyDescent="0.25">
      <c r="B20" s="4" t="s">
        <v>9</v>
      </c>
      <c r="C20" s="4"/>
      <c r="D20" s="12">
        <v>9832446.3599999994</v>
      </c>
      <c r="E20" s="4"/>
      <c r="F20" s="23">
        <f t="shared" si="0"/>
        <v>0.47042289488308014</v>
      </c>
      <c r="G20" s="4"/>
      <c r="H20" s="4"/>
      <c r="I20" s="12">
        <v>8380883.7800000012</v>
      </c>
      <c r="J20" s="4"/>
      <c r="K20" s="23">
        <f t="shared" si="1"/>
        <v>0.42717524574942389</v>
      </c>
      <c r="L20" s="4"/>
      <c r="M20" s="4"/>
      <c r="N20" s="12">
        <v>28940264.149999999</v>
      </c>
      <c r="O20" s="4"/>
      <c r="P20" s="23">
        <f t="shared" si="2"/>
        <v>0.44937443657991266</v>
      </c>
      <c r="Q20" s="4"/>
      <c r="R20" s="4"/>
      <c r="S20" s="12">
        <v>24076680.510000002</v>
      </c>
      <c r="T20" s="4"/>
      <c r="U20" s="23">
        <f t="shared" si="3"/>
        <v>0.41414734107766416</v>
      </c>
      <c r="W20" s="17"/>
    </row>
    <row r="21" spans="2:23" x14ac:dyDescent="0.25">
      <c r="B21" s="3" t="s">
        <v>10</v>
      </c>
      <c r="C21" s="3"/>
      <c r="D21" s="14">
        <v>987433</v>
      </c>
      <c r="E21" s="3"/>
      <c r="F21" s="22">
        <f t="shared" si="0"/>
        <v>4.7242677290647787E-2</v>
      </c>
      <c r="G21" s="3"/>
      <c r="H21" s="3"/>
      <c r="I21" s="14">
        <v>919343.27999999991</v>
      </c>
      <c r="J21" s="3"/>
      <c r="K21" s="22">
        <f t="shared" si="1"/>
        <v>4.6859102437294665E-2</v>
      </c>
      <c r="L21" s="3"/>
      <c r="M21" s="3"/>
      <c r="N21" s="14">
        <v>2813791.99</v>
      </c>
      <c r="O21" s="3"/>
      <c r="P21" s="22">
        <f t="shared" si="2"/>
        <v>4.3691591189547643E-2</v>
      </c>
      <c r="Q21" s="3"/>
      <c r="R21" s="3"/>
      <c r="S21" s="14">
        <v>2541091.7599999998</v>
      </c>
      <c r="T21" s="3"/>
      <c r="U21" s="22">
        <f t="shared" si="3"/>
        <v>4.3709779485642301E-2</v>
      </c>
    </row>
    <row r="22" spans="2:23" x14ac:dyDescent="0.25">
      <c r="B22" s="4" t="s">
        <v>11</v>
      </c>
      <c r="C22" s="4"/>
      <c r="D22" s="12">
        <v>1562220.26</v>
      </c>
      <c r="E22" s="4"/>
      <c r="F22" s="23">
        <f t="shared" si="0"/>
        <v>7.4742759863293901E-2</v>
      </c>
      <c r="G22" s="4"/>
      <c r="H22" s="4"/>
      <c r="I22" s="12">
        <v>1524351</v>
      </c>
      <c r="J22" s="4"/>
      <c r="K22" s="23">
        <f t="shared" si="1"/>
        <v>7.7696461390779487E-2</v>
      </c>
      <c r="L22" s="4"/>
      <c r="M22" s="4"/>
      <c r="N22" s="12">
        <v>4201058.26</v>
      </c>
      <c r="O22" s="4"/>
      <c r="P22" s="23">
        <f t="shared" si="2"/>
        <v>6.5232583187285392E-2</v>
      </c>
      <c r="Q22" s="4"/>
      <c r="R22" s="4"/>
      <c r="S22" s="12">
        <v>4175222</v>
      </c>
      <c r="T22" s="4"/>
      <c r="U22" s="23">
        <f t="shared" si="3"/>
        <v>7.1818749639958865E-2</v>
      </c>
    </row>
    <row r="23" spans="2:23" ht="25.5" x14ac:dyDescent="0.25">
      <c r="B23" s="3" t="s">
        <v>78</v>
      </c>
      <c r="C23" s="3"/>
      <c r="D23" s="14" t="s">
        <v>22</v>
      </c>
      <c r="E23" s="3"/>
      <c r="F23" s="22">
        <v>0</v>
      </c>
      <c r="G23" s="3"/>
      <c r="H23" s="3"/>
      <c r="I23" s="14" t="s">
        <v>22</v>
      </c>
      <c r="J23" s="3"/>
      <c r="K23" s="22">
        <v>0</v>
      </c>
      <c r="L23" s="3"/>
      <c r="M23" s="3"/>
      <c r="N23" s="14" t="s">
        <v>22</v>
      </c>
      <c r="O23" s="3"/>
      <c r="P23" s="22">
        <v>0</v>
      </c>
      <c r="Q23" s="3"/>
      <c r="R23" s="3"/>
      <c r="S23" s="14" t="s">
        <v>22</v>
      </c>
      <c r="T23" s="3"/>
      <c r="U23" s="22">
        <v>0</v>
      </c>
    </row>
    <row r="24" spans="2:23" x14ac:dyDescent="0.25">
      <c r="B24" s="4" t="s">
        <v>79</v>
      </c>
      <c r="C24" s="4"/>
      <c r="D24" s="12" t="s">
        <v>22</v>
      </c>
      <c r="E24" s="4"/>
      <c r="F24" s="23">
        <v>0</v>
      </c>
      <c r="G24" s="4"/>
      <c r="H24" s="4"/>
      <c r="I24" s="12" t="s">
        <v>22</v>
      </c>
      <c r="J24" s="4"/>
      <c r="K24" s="23">
        <v>0</v>
      </c>
      <c r="L24" s="4"/>
      <c r="M24" s="4"/>
      <c r="N24" s="12" t="s">
        <v>22</v>
      </c>
      <c r="O24" s="4"/>
      <c r="P24" s="23">
        <v>0</v>
      </c>
      <c r="Q24" s="4"/>
      <c r="R24" s="4"/>
      <c r="S24" s="12" t="s">
        <v>22</v>
      </c>
      <c r="T24" s="4"/>
      <c r="U24" s="23">
        <v>0</v>
      </c>
    </row>
    <row r="25" spans="2:23" x14ac:dyDescent="0.25">
      <c r="B25" s="3" t="s">
        <v>75</v>
      </c>
      <c r="C25" s="3"/>
      <c r="D25" s="14">
        <v>233748.45</v>
      </c>
      <c r="E25" s="3"/>
      <c r="F25" s="22">
        <f>+D25/D$12</f>
        <v>1.1183444943139555E-2</v>
      </c>
      <c r="G25" s="3"/>
      <c r="H25" s="3"/>
      <c r="I25" s="14" t="s">
        <v>22</v>
      </c>
      <c r="J25" s="3"/>
      <c r="K25" s="22">
        <v>0</v>
      </c>
      <c r="L25" s="3"/>
      <c r="M25" s="3"/>
      <c r="N25" s="14">
        <v>233748.45</v>
      </c>
      <c r="O25" s="3"/>
      <c r="P25" s="22">
        <f>+N25/N$12</f>
        <v>3.6295652823257973E-3</v>
      </c>
      <c r="Q25" s="3"/>
      <c r="R25" s="3"/>
      <c r="S25" s="14" t="s">
        <v>22</v>
      </c>
      <c r="T25" s="3"/>
      <c r="U25" s="22">
        <v>0</v>
      </c>
    </row>
    <row r="26" spans="2:23" ht="15.75" thickBot="1" x14ac:dyDescent="0.3">
      <c r="B26" s="4" t="s">
        <v>120</v>
      </c>
      <c r="C26" s="9"/>
      <c r="D26" s="15">
        <v>50000</v>
      </c>
      <c r="E26" s="4"/>
      <c r="F26" s="23">
        <f>+D26/D$12</f>
        <v>2.3921965991944663E-3</v>
      </c>
      <c r="G26" s="4"/>
      <c r="H26" s="9"/>
      <c r="I26" s="15">
        <v>39697</v>
      </c>
      <c r="J26" s="4"/>
      <c r="K26" s="23">
        <f>+I26/I$12</f>
        <v>2.023363666130552E-3</v>
      </c>
      <c r="L26" s="4"/>
      <c r="M26" s="9"/>
      <c r="N26" s="15">
        <v>190869</v>
      </c>
      <c r="O26" s="4"/>
      <c r="P26" s="23">
        <f>+N26/N$12</f>
        <v>2.9637479772475178E-3</v>
      </c>
      <c r="Q26" s="4"/>
      <c r="R26" s="9"/>
      <c r="S26" s="15">
        <v>81924.399999999994</v>
      </c>
      <c r="T26" s="4"/>
      <c r="U26" s="23">
        <f>+S26/S$12</f>
        <v>1.4091964386573565E-3</v>
      </c>
    </row>
    <row r="27" spans="2:23" ht="15.75" thickBot="1" x14ac:dyDescent="0.3">
      <c r="B27" s="4" t="s">
        <v>12</v>
      </c>
      <c r="C27" s="9"/>
      <c r="D27" s="15">
        <f>SUM(D19:D26)</f>
        <v>17198828.633333333</v>
      </c>
      <c r="E27" s="4"/>
      <c r="F27" s="23">
        <f t="shared" si="0"/>
        <v>0.82285958733576814</v>
      </c>
      <c r="G27" s="4"/>
      <c r="H27" s="9"/>
      <c r="I27" s="15">
        <f>SUM(I19:I26)</f>
        <v>14572689.340000002</v>
      </c>
      <c r="J27" s="4"/>
      <c r="K27" s="23">
        <f t="shared" si="1"/>
        <v>0.74277275684217992</v>
      </c>
      <c r="L27" s="4"/>
      <c r="M27" s="9"/>
      <c r="N27" s="15">
        <f>SUM(N19:N26)</f>
        <v>49364231.829999998</v>
      </c>
      <c r="O27" s="4"/>
      <c r="P27" s="23">
        <f t="shared" si="2"/>
        <v>0.76651075991669693</v>
      </c>
      <c r="Q27" s="4"/>
      <c r="R27" s="9"/>
      <c r="S27" s="15">
        <f>SUM(S19:S26)</f>
        <v>41543231.717</v>
      </c>
      <c r="T27" s="4"/>
      <c r="U27" s="23">
        <f t="shared" si="3"/>
        <v>0.71459265110167114</v>
      </c>
    </row>
    <row r="28" spans="2:23" x14ac:dyDescent="0.25">
      <c r="B28" s="3"/>
      <c r="C28" s="3"/>
      <c r="D28" s="14"/>
      <c r="E28" s="3"/>
      <c r="F28" s="22"/>
      <c r="G28" s="3"/>
      <c r="H28" s="3"/>
      <c r="I28" s="14"/>
      <c r="J28" s="3"/>
      <c r="K28" s="22"/>
      <c r="L28" s="3"/>
      <c r="M28" s="3"/>
      <c r="N28" s="14"/>
      <c r="O28" s="3"/>
      <c r="P28" s="22"/>
      <c r="Q28" s="3"/>
      <c r="R28" s="3"/>
      <c r="S28" s="14"/>
      <c r="T28" s="3"/>
      <c r="U28" s="22"/>
    </row>
    <row r="29" spans="2:23" ht="15.75" thickBot="1" x14ac:dyDescent="0.3">
      <c r="B29" s="4" t="s">
        <v>13</v>
      </c>
      <c r="C29" s="9"/>
      <c r="D29" s="15">
        <f>+D16-D27</f>
        <v>-3506232.2486033291</v>
      </c>
      <c r="E29" s="4"/>
      <c r="F29" s="23">
        <f>+D29/D$12</f>
        <v>-0.16775193722189702</v>
      </c>
      <c r="G29" s="4"/>
      <c r="H29" s="9"/>
      <c r="I29" s="15">
        <f>+I16-I27</f>
        <v>-1377398.1056489963</v>
      </c>
      <c r="J29" s="4"/>
      <c r="K29" s="23">
        <f>+I29/I$12</f>
        <v>-7.0206244319904035E-2</v>
      </c>
      <c r="L29" s="4"/>
      <c r="M29" s="9"/>
      <c r="N29" s="15">
        <f>+N16-N27</f>
        <v>-7069448.0667099953</v>
      </c>
      <c r="O29" s="4"/>
      <c r="P29" s="23">
        <f>+N29/N$12</f>
        <v>-0.10977195043704385</v>
      </c>
      <c r="Q29" s="4"/>
      <c r="R29" s="9"/>
      <c r="S29" s="15">
        <f>+S16-S27</f>
        <v>-3271313.285059005</v>
      </c>
      <c r="T29" s="4"/>
      <c r="U29" s="23">
        <f>+S29/S$12</f>
        <v>-5.6270452161232158E-2</v>
      </c>
    </row>
    <row r="30" spans="2:23" x14ac:dyDescent="0.25">
      <c r="B30" s="3"/>
      <c r="C30" s="3"/>
      <c r="D30" s="14"/>
      <c r="E30" s="3"/>
      <c r="F30" s="22"/>
      <c r="G30" s="3"/>
      <c r="H30" s="3"/>
      <c r="I30" s="14"/>
      <c r="J30" s="3"/>
      <c r="K30" s="22"/>
      <c r="L30" s="3"/>
      <c r="M30" s="3"/>
      <c r="N30" s="14"/>
      <c r="O30" s="3"/>
      <c r="P30" s="22"/>
      <c r="Q30" s="3"/>
      <c r="R30" s="3"/>
      <c r="S30" s="14"/>
      <c r="T30" s="3"/>
      <c r="U30" s="22"/>
    </row>
    <row r="31" spans="2:23" x14ac:dyDescent="0.25">
      <c r="B31" s="4" t="s">
        <v>14</v>
      </c>
      <c r="C31" s="4"/>
      <c r="D31" s="12"/>
      <c r="E31" s="4"/>
      <c r="F31" s="23"/>
      <c r="G31" s="4"/>
      <c r="H31" s="4"/>
      <c r="I31" s="12"/>
      <c r="J31" s="4"/>
      <c r="K31" s="23"/>
      <c r="L31" s="4"/>
      <c r="M31" s="4"/>
      <c r="N31" s="12"/>
      <c r="O31" s="4"/>
      <c r="P31" s="23"/>
      <c r="Q31" s="4"/>
      <c r="R31" s="4"/>
      <c r="S31" s="12"/>
      <c r="T31" s="4"/>
      <c r="U31" s="23"/>
    </row>
    <row r="32" spans="2:23" x14ac:dyDescent="0.25">
      <c r="B32" s="3" t="s">
        <v>15</v>
      </c>
      <c r="C32" s="3"/>
      <c r="D32" s="14">
        <v>-2153985.4500000002</v>
      </c>
      <c r="E32" s="3"/>
      <c r="F32" s="22">
        <f>+D32/D$12</f>
        <v>-0.10305513336408725</v>
      </c>
      <c r="G32" s="3"/>
      <c r="H32" s="3"/>
      <c r="I32" s="14">
        <v>-2946197.9190444443</v>
      </c>
      <c r="J32" s="3"/>
      <c r="K32" s="22">
        <f>+I32/I$12</f>
        <v>-0.15016827021245863</v>
      </c>
      <c r="L32" s="3"/>
      <c r="M32" s="3"/>
      <c r="N32" s="14">
        <v>-8146037.9434125936</v>
      </c>
      <c r="O32" s="3"/>
      <c r="P32" s="22">
        <f>+N32/N$12</f>
        <v>-0.12648886659106826</v>
      </c>
      <c r="Q32" s="3"/>
      <c r="R32" s="3"/>
      <c r="S32" s="14">
        <v>-8656976.569633333</v>
      </c>
      <c r="T32" s="3"/>
      <c r="U32" s="22">
        <f>+S32/S$12</f>
        <v>-0.14891022151480479</v>
      </c>
    </row>
    <row r="33" spans="2:23" x14ac:dyDescent="0.25">
      <c r="B33" s="4" t="s">
        <v>16</v>
      </c>
      <c r="C33" s="4"/>
      <c r="D33" s="12">
        <v>397366</v>
      </c>
      <c r="E33" s="4"/>
      <c r="F33" s="23">
        <f>+D33/D$12</f>
        <v>1.9011551876710164E-2</v>
      </c>
      <c r="G33" s="4"/>
      <c r="H33" s="4"/>
      <c r="I33" s="12">
        <v>1653425</v>
      </c>
      <c r="J33" s="4"/>
      <c r="K33" s="23">
        <f>+I33/I$12</f>
        <v>8.4275387804416152E-2</v>
      </c>
      <c r="L33" s="4"/>
      <c r="M33" s="4"/>
      <c r="N33" s="12">
        <v>-78923</v>
      </c>
      <c r="O33" s="4"/>
      <c r="P33" s="23">
        <f>+N33/N$12</f>
        <v>-1.2254891135192506E-3</v>
      </c>
      <c r="Q33" s="4"/>
      <c r="R33" s="4"/>
      <c r="S33" s="12">
        <v>1038190.0000000002</v>
      </c>
      <c r="T33" s="4"/>
      <c r="U33" s="23">
        <f>+S33/S$12</f>
        <v>1.7858094177676996E-2</v>
      </c>
      <c r="W33" s="17"/>
    </row>
    <row r="34" spans="2:23" ht="25.5" x14ac:dyDescent="0.25">
      <c r="B34" s="3" t="s">
        <v>71</v>
      </c>
      <c r="C34" s="3"/>
      <c r="D34" s="14" t="s">
        <v>22</v>
      </c>
      <c r="E34" s="3"/>
      <c r="F34" s="22">
        <v>0</v>
      </c>
      <c r="G34" s="3"/>
      <c r="H34" s="3"/>
      <c r="I34" s="14" t="s">
        <v>22</v>
      </c>
      <c r="J34" s="3"/>
      <c r="K34" s="22">
        <v>0</v>
      </c>
      <c r="L34" s="3"/>
      <c r="M34" s="3"/>
      <c r="N34" s="14">
        <v>-558185</v>
      </c>
      <c r="O34" s="3"/>
      <c r="P34" s="22">
        <f>+N34/N$12</f>
        <v>-8.6673040917063827E-3</v>
      </c>
      <c r="Q34" s="3"/>
      <c r="R34" s="3"/>
      <c r="S34" s="14" t="s">
        <v>22</v>
      </c>
      <c r="T34" s="3"/>
      <c r="U34" s="22">
        <v>0</v>
      </c>
    </row>
    <row r="35" spans="2:23" ht="15.75" thickBot="1" x14ac:dyDescent="0.3">
      <c r="B35" s="4" t="s">
        <v>17</v>
      </c>
      <c r="C35" s="9"/>
      <c r="D35" s="15">
        <v>-83096.51999999999</v>
      </c>
      <c r="E35" s="4"/>
      <c r="F35" s="23">
        <f>+D35/D$12</f>
        <v>-3.9756642509778985E-3</v>
      </c>
      <c r="G35" s="4"/>
      <c r="H35" s="9"/>
      <c r="I35" s="15">
        <v>-70343.929999999993</v>
      </c>
      <c r="J35" s="4"/>
      <c r="K35" s="23">
        <f>+I35/I$12</f>
        <v>-3.5854435371647959E-3</v>
      </c>
      <c r="L35" s="4"/>
      <c r="M35" s="9"/>
      <c r="N35" s="15">
        <v>-186222.52</v>
      </c>
      <c r="O35" s="4"/>
      <c r="P35" s="23">
        <f>+N35/N$12</f>
        <v>-2.8915990389635584E-3</v>
      </c>
      <c r="Q35" s="4"/>
      <c r="R35" s="9"/>
      <c r="S35" s="15">
        <v>-253289</v>
      </c>
      <c r="T35" s="4"/>
      <c r="U35" s="23">
        <f>+S35/S$12</f>
        <v>-4.3568699526768976E-3</v>
      </c>
    </row>
    <row r="36" spans="2:23" x14ac:dyDescent="0.25">
      <c r="B36" s="4"/>
      <c r="C36" s="4"/>
      <c r="D36" s="12"/>
      <c r="E36" s="4"/>
      <c r="F36" s="23"/>
      <c r="G36" s="4"/>
      <c r="H36" s="4"/>
      <c r="I36" s="12"/>
      <c r="J36" s="4"/>
      <c r="K36" s="23"/>
      <c r="L36" s="4"/>
      <c r="M36" s="4"/>
      <c r="N36" s="12"/>
      <c r="O36" s="4"/>
      <c r="P36" s="23"/>
      <c r="Q36" s="4"/>
      <c r="R36" s="4"/>
      <c r="S36" s="12"/>
      <c r="T36" s="4"/>
      <c r="U36" s="23"/>
    </row>
    <row r="37" spans="2:23" ht="15.75" thickBot="1" x14ac:dyDescent="0.3">
      <c r="B37" s="3" t="s">
        <v>18</v>
      </c>
      <c r="C37" s="7"/>
      <c r="D37" s="13">
        <f>SUM(D32:D35)</f>
        <v>-1839715.9700000002</v>
      </c>
      <c r="E37" s="3"/>
      <c r="F37" s="22">
        <f>+D37/D$12</f>
        <v>-8.8019245738354984E-2</v>
      </c>
      <c r="G37" s="3"/>
      <c r="H37" s="7"/>
      <c r="I37" s="13">
        <f>SUM(I32:I35)</f>
        <v>-1363116.8490444443</v>
      </c>
      <c r="J37" s="3"/>
      <c r="K37" s="22">
        <f>+I37/I$12</f>
        <v>-6.9478325945207267E-2</v>
      </c>
      <c r="L37" s="3"/>
      <c r="M37" s="7"/>
      <c r="N37" s="13">
        <f>SUM(N32:N36)</f>
        <v>-8969368.4634125941</v>
      </c>
      <c r="O37" s="3"/>
      <c r="P37" s="22">
        <f>+N37/N$12</f>
        <v>-0.13927325883525743</v>
      </c>
      <c r="Q37" s="3"/>
      <c r="R37" s="7"/>
      <c r="S37" s="13">
        <f>SUM(S32:S36)</f>
        <v>-7872075.569633333</v>
      </c>
      <c r="T37" s="3"/>
      <c r="U37" s="22">
        <f>+S37/S$12</f>
        <v>-0.13540899728980468</v>
      </c>
    </row>
    <row r="38" spans="2:23" x14ac:dyDescent="0.25">
      <c r="B38" s="4"/>
      <c r="C38" s="4"/>
      <c r="D38" s="12"/>
      <c r="E38" s="4"/>
      <c r="F38" s="23"/>
      <c r="G38" s="4"/>
      <c r="H38" s="4"/>
      <c r="I38" s="12"/>
      <c r="J38" s="4"/>
      <c r="K38" s="23"/>
      <c r="L38" s="4"/>
      <c r="M38" s="4"/>
      <c r="N38" s="12"/>
      <c r="O38" s="4"/>
      <c r="P38" s="23"/>
      <c r="Q38" s="4"/>
      <c r="R38" s="4"/>
      <c r="S38" s="12"/>
      <c r="T38" s="4"/>
      <c r="U38" s="23"/>
    </row>
    <row r="39" spans="2:23" ht="26.25" thickBot="1" x14ac:dyDescent="0.3">
      <c r="B39" s="3" t="s">
        <v>19</v>
      </c>
      <c r="C39" s="7"/>
      <c r="D39" s="13">
        <f>+D37+D29</f>
        <v>-5345948.2186033297</v>
      </c>
      <c r="E39" s="3"/>
      <c r="F39" s="22">
        <f>+D39/D$12</f>
        <v>-0.25577118296025203</v>
      </c>
      <c r="G39" s="3"/>
      <c r="H39" s="7"/>
      <c r="I39" s="13">
        <f>+I37+I29</f>
        <v>-2740514.9546934403</v>
      </c>
      <c r="J39" s="3"/>
      <c r="K39" s="22">
        <f>+I39/I$12</f>
        <v>-0.1396845702651113</v>
      </c>
      <c r="L39" s="3"/>
      <c r="M39" s="7"/>
      <c r="N39" s="13">
        <f>+N29+N37</f>
        <v>-16038816.530122589</v>
      </c>
      <c r="O39" s="3"/>
      <c r="P39" s="22">
        <f>+N39/N$12</f>
        <v>-0.24904520927230131</v>
      </c>
      <c r="Q39" s="3"/>
      <c r="R39" s="7"/>
      <c r="S39" s="13">
        <f>+S29+S37</f>
        <v>-11143388.854692338</v>
      </c>
      <c r="T39" s="3"/>
      <c r="U39" s="22">
        <f>+S39/S$12</f>
        <v>-0.19167944945103685</v>
      </c>
    </row>
    <row r="40" spans="2:23" x14ac:dyDescent="0.25">
      <c r="B40" s="4"/>
      <c r="C40" s="4"/>
      <c r="D40" s="12"/>
      <c r="E40" s="4"/>
      <c r="F40" s="23"/>
      <c r="G40" s="4"/>
      <c r="H40" s="4"/>
      <c r="I40" s="12"/>
      <c r="J40" s="4"/>
      <c r="K40" s="23"/>
      <c r="L40" s="4"/>
      <c r="M40" s="4"/>
      <c r="N40" s="12"/>
      <c r="O40" s="4"/>
      <c r="P40" s="23"/>
      <c r="Q40" s="4"/>
      <c r="R40" s="4"/>
      <c r="S40" s="12"/>
      <c r="T40" s="4"/>
      <c r="U40" s="23"/>
    </row>
    <row r="41" spans="2:23" x14ac:dyDescent="0.25">
      <c r="B41" s="3" t="s">
        <v>20</v>
      </c>
      <c r="C41" s="3"/>
      <c r="D41" s="14"/>
      <c r="E41" s="3"/>
      <c r="F41" s="22"/>
      <c r="G41" s="3"/>
      <c r="H41" s="3"/>
      <c r="I41" s="14"/>
      <c r="J41" s="3"/>
      <c r="K41" s="22"/>
      <c r="L41" s="3"/>
      <c r="M41" s="3"/>
      <c r="N41" s="14"/>
      <c r="O41" s="3"/>
      <c r="P41" s="22"/>
      <c r="Q41" s="3"/>
      <c r="R41" s="3"/>
      <c r="S41" s="14"/>
      <c r="T41" s="3"/>
      <c r="U41" s="22"/>
    </row>
    <row r="42" spans="2:23" x14ac:dyDescent="0.25">
      <c r="B42" s="4" t="s">
        <v>21</v>
      </c>
      <c r="C42" s="4"/>
      <c r="D42" s="12">
        <v>11142.839999999998</v>
      </c>
      <c r="E42" s="4"/>
      <c r="F42" s="23">
        <v>0</v>
      </c>
      <c r="G42" s="4"/>
      <c r="H42" s="4"/>
      <c r="I42" s="12">
        <v>29311.949999999997</v>
      </c>
      <c r="J42" s="4"/>
      <c r="K42" s="23">
        <v>0</v>
      </c>
      <c r="L42" s="4"/>
      <c r="M42" s="4"/>
      <c r="N42" s="12">
        <v>22286</v>
      </c>
      <c r="O42" s="4"/>
      <c r="P42" s="23">
        <v>0</v>
      </c>
      <c r="Q42" s="4"/>
      <c r="R42" s="4"/>
      <c r="S42" s="12">
        <v>106782.38</v>
      </c>
      <c r="T42" s="4"/>
      <c r="U42" s="23">
        <v>0</v>
      </c>
    </row>
    <row r="43" spans="2:23" ht="15.75" thickBot="1" x14ac:dyDescent="0.3">
      <c r="B43" s="3" t="s">
        <v>23</v>
      </c>
      <c r="C43" s="7"/>
      <c r="D43" s="13" t="s">
        <v>22</v>
      </c>
      <c r="E43" s="3"/>
      <c r="F43" s="22">
        <v>0</v>
      </c>
      <c r="G43" s="3"/>
      <c r="H43" s="7"/>
      <c r="I43" s="13" t="s">
        <v>22</v>
      </c>
      <c r="J43" s="3"/>
      <c r="K43" s="22">
        <v>0</v>
      </c>
      <c r="L43" s="3"/>
      <c r="M43" s="7"/>
      <c r="N43" s="13" t="s">
        <v>22</v>
      </c>
      <c r="O43" s="3"/>
      <c r="P43" s="22">
        <v>0</v>
      </c>
      <c r="Q43" s="3"/>
      <c r="R43" s="7"/>
      <c r="S43" s="13" t="s">
        <v>22</v>
      </c>
      <c r="T43" s="3"/>
      <c r="U43" s="22">
        <v>0</v>
      </c>
    </row>
    <row r="44" spans="2:23" x14ac:dyDescent="0.25">
      <c r="B44" s="4"/>
      <c r="C44" s="4"/>
      <c r="D44" s="12"/>
      <c r="E44" s="4"/>
      <c r="F44" s="23"/>
      <c r="G44" s="4"/>
      <c r="H44" s="4"/>
      <c r="I44" s="12"/>
      <c r="J44" s="4"/>
      <c r="K44" s="23"/>
      <c r="L44" s="4"/>
      <c r="M44" s="4"/>
      <c r="N44" s="12"/>
      <c r="O44" s="4"/>
      <c r="P44" s="23"/>
      <c r="Q44" s="4"/>
      <c r="R44" s="4"/>
      <c r="S44" s="12"/>
      <c r="T44" s="4"/>
      <c r="U44" s="23"/>
    </row>
    <row r="45" spans="2:23" ht="15.75" thickBot="1" x14ac:dyDescent="0.3">
      <c r="B45" s="3" t="s">
        <v>24</v>
      </c>
      <c r="C45" s="11" t="s">
        <v>3</v>
      </c>
      <c r="D45" s="16">
        <f>+D39-D42</f>
        <v>-5357091.0586033296</v>
      </c>
      <c r="E45" s="3"/>
      <c r="F45" s="22">
        <f>+D45/D$12</f>
        <v>-0.25630430023931938</v>
      </c>
      <c r="G45" s="3"/>
      <c r="H45" s="11" t="s">
        <v>3</v>
      </c>
      <c r="I45" s="16">
        <f>+I39-I42</f>
        <v>-2769826.9046934405</v>
      </c>
      <c r="J45" s="3"/>
      <c r="K45" s="22">
        <f>+I45/I$12</f>
        <v>-0.14117860595076603</v>
      </c>
      <c r="L45" s="3"/>
      <c r="M45" s="11" t="s">
        <v>3</v>
      </c>
      <c r="N45" s="16">
        <f>+N39-N42</f>
        <v>-16061102.530122589</v>
      </c>
      <c r="O45" s="3"/>
      <c r="P45" s="22">
        <f>+N45/N$12</f>
        <v>-0.24939125859105363</v>
      </c>
      <c r="Q45" s="3"/>
      <c r="R45" s="11" t="s">
        <v>3</v>
      </c>
      <c r="S45" s="16">
        <f>+S39-S42</f>
        <v>-11250171.234692339</v>
      </c>
      <c r="T45" s="3"/>
      <c r="U45" s="22">
        <f>+S45/S$12</f>
        <v>-0.19351623250477124</v>
      </c>
    </row>
    <row r="46" spans="2:23" ht="16.5" thickTop="1" thickBot="1" x14ac:dyDescent="0.3">
      <c r="B46" s="3" t="s">
        <v>80</v>
      </c>
      <c r="C46" s="11" t="s">
        <v>3</v>
      </c>
      <c r="D46" s="16">
        <v>-914777.79860332888</v>
      </c>
      <c r="E46" s="3"/>
      <c r="F46" s="22">
        <f>+D46/D$12</f>
        <v>-4.3766566776749671E-2</v>
      </c>
      <c r="G46" s="3"/>
      <c r="H46" s="11" t="s">
        <v>3</v>
      </c>
      <c r="I46" s="16">
        <v>986825.12435100076</v>
      </c>
      <c r="J46" s="3"/>
      <c r="K46" s="22">
        <f>+I46/I$12</f>
        <v>5.0298664922703948E-2</v>
      </c>
      <c r="L46" s="3"/>
      <c r="M46" s="11" t="s">
        <v>3</v>
      </c>
      <c r="N46" s="16">
        <v>-2255458.2767099948</v>
      </c>
      <c r="O46" s="3"/>
      <c r="P46" s="22">
        <f>+N46/N$12</f>
        <v>-3.5021977929183989E-2</v>
      </c>
      <c r="Q46" s="3"/>
      <c r="R46" s="11" t="s">
        <v>3</v>
      </c>
      <c r="S46" s="16">
        <v>3450381.2549409997</v>
      </c>
      <c r="T46" s="3"/>
      <c r="U46" s="22">
        <f>+S46/S$12</f>
        <v>5.9350632735460471E-2</v>
      </c>
    </row>
    <row r="47" spans="2:23" ht="15.75" hidden="1" thickTop="1" x14ac:dyDescent="0.25">
      <c r="B47" s="4" t="s">
        <v>64</v>
      </c>
    </row>
    <row r="48" spans="2:23" hidden="1" x14ac:dyDescent="0.25">
      <c r="B48" s="3" t="s">
        <v>65</v>
      </c>
      <c r="C48" s="31"/>
      <c r="D48" s="29">
        <f>+D45/D52</f>
        <v>-0.51349421637277082</v>
      </c>
      <c r="E48" s="31"/>
      <c r="F48" s="32"/>
      <c r="G48" s="31"/>
      <c r="H48" s="31"/>
      <c r="I48" s="29">
        <v>-0.35</v>
      </c>
      <c r="J48" s="31"/>
      <c r="K48" s="32"/>
      <c r="L48" s="31"/>
      <c r="M48" s="31"/>
      <c r="N48" s="29">
        <f>+N45/N52</f>
        <v>-1.9827968417328836</v>
      </c>
      <c r="O48" s="31"/>
      <c r="P48" s="32"/>
      <c r="Q48" s="31"/>
      <c r="R48" s="31"/>
      <c r="S48" s="29">
        <v>-1.1100000000000001</v>
      </c>
      <c r="T48" s="31"/>
      <c r="U48" s="32"/>
    </row>
    <row r="49" spans="2:21" hidden="1" x14ac:dyDescent="0.25">
      <c r="B49" s="4" t="s">
        <v>66</v>
      </c>
      <c r="D49" s="30">
        <f>+D45/D53</f>
        <v>-0.51349421637277082</v>
      </c>
      <c r="I49" s="30">
        <v>-0.35</v>
      </c>
      <c r="N49" s="30">
        <f>+N45/N53</f>
        <v>-1.9827968417328836</v>
      </c>
      <c r="S49" s="30">
        <v>-1.1100000000000001</v>
      </c>
    </row>
    <row r="50" spans="2:21" hidden="1" x14ac:dyDescent="0.25">
      <c r="B50" s="3"/>
      <c r="C50" s="31"/>
      <c r="D50" s="8"/>
      <c r="E50" s="31"/>
      <c r="F50" s="32"/>
      <c r="G50" s="31"/>
      <c r="H50" s="31"/>
      <c r="I50" s="8"/>
      <c r="J50" s="31"/>
      <c r="K50" s="32"/>
      <c r="L50" s="31"/>
      <c r="M50" s="31"/>
      <c r="N50" s="8"/>
      <c r="O50" s="31"/>
      <c r="P50" s="32"/>
      <c r="Q50" s="31"/>
      <c r="R50" s="31"/>
      <c r="S50" s="8"/>
      <c r="T50" s="31"/>
      <c r="U50" s="32"/>
    </row>
    <row r="51" spans="2:21" hidden="1" x14ac:dyDescent="0.25">
      <c r="B51" s="4" t="s">
        <v>67</v>
      </c>
      <c r="D51" s="6"/>
      <c r="I51" s="6"/>
      <c r="N51" s="6"/>
      <c r="S51" s="6"/>
    </row>
    <row r="52" spans="2:21" hidden="1" x14ac:dyDescent="0.25">
      <c r="B52" s="3" t="s">
        <v>65</v>
      </c>
      <c r="C52" s="31"/>
      <c r="D52" s="10">
        <v>10432622</v>
      </c>
      <c r="E52" s="31"/>
      <c r="F52" s="32"/>
      <c r="G52" s="31"/>
      <c r="H52" s="31"/>
      <c r="I52" s="10">
        <v>6233751</v>
      </c>
      <c r="J52" s="31"/>
      <c r="K52" s="32"/>
      <c r="L52" s="31"/>
      <c r="M52" s="31"/>
      <c r="N52" s="10">
        <v>8100226</v>
      </c>
      <c r="O52" s="31"/>
      <c r="P52" s="32"/>
      <c r="Q52" s="31"/>
      <c r="R52" s="31"/>
      <c r="S52" s="10">
        <v>5711452</v>
      </c>
      <c r="T52" s="31"/>
      <c r="U52" s="32"/>
    </row>
    <row r="53" spans="2:21" ht="15" hidden="1" customHeight="1" x14ac:dyDescent="0.25">
      <c r="B53" s="4" t="s">
        <v>66</v>
      </c>
      <c r="C53" s="34"/>
      <c r="D53" s="5">
        <f>+D52</f>
        <v>10432622</v>
      </c>
      <c r="E53" s="34"/>
      <c r="F53" s="34"/>
      <c r="G53" s="34"/>
      <c r="H53" s="34"/>
      <c r="I53" s="5">
        <f>+I52</f>
        <v>6233751</v>
      </c>
      <c r="J53" s="34"/>
      <c r="K53" s="34"/>
      <c r="L53" s="34"/>
      <c r="M53" s="34"/>
      <c r="N53" s="5">
        <f>+N52</f>
        <v>8100226</v>
      </c>
      <c r="O53" s="34"/>
      <c r="P53" s="34"/>
      <c r="Q53" s="34"/>
      <c r="R53" s="34"/>
      <c r="S53" s="5">
        <f>+S52</f>
        <v>5711452</v>
      </c>
      <c r="T53" s="34"/>
      <c r="U53" s="34"/>
    </row>
    <row r="54" spans="2:21" ht="15.75" thickTop="1" x14ac:dyDescent="0.25"/>
    <row r="55" spans="2:21" ht="15" customHeight="1" x14ac:dyDescent="0.25">
      <c r="B55" s="62" t="s">
        <v>70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</row>
  </sheetData>
  <mergeCells count="21">
    <mergeCell ref="C9:D9"/>
    <mergeCell ref="H9:I9"/>
    <mergeCell ref="M9:N9"/>
    <mergeCell ref="R9:S9"/>
    <mergeCell ref="B55:U55"/>
    <mergeCell ref="C7:D7"/>
    <mergeCell ref="H7:I7"/>
    <mergeCell ref="M7:N7"/>
    <mergeCell ref="R7:S7"/>
    <mergeCell ref="C8:D8"/>
    <mergeCell ref="H8:I8"/>
    <mergeCell ref="M8:N8"/>
    <mergeCell ref="R8:S8"/>
    <mergeCell ref="B2:U2"/>
    <mergeCell ref="B3:U3"/>
    <mergeCell ref="C5:K5"/>
    <mergeCell ref="M5:U5"/>
    <mergeCell ref="C6:F6"/>
    <mergeCell ref="H6:K6"/>
    <mergeCell ref="M6:P6"/>
    <mergeCell ref="R6:U6"/>
  </mergeCells>
  <pageMargins left="0.7" right="0.7" top="0.75" bottom="0.75" header="0.3" footer="0.3"/>
  <pageSetup scale="64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55"/>
  <sheetViews>
    <sheetView showGridLines="0" topLeftCell="A15" zoomScale="115" zoomScaleNormal="115" workbookViewId="0">
      <selection activeCell="B15" sqref="B15"/>
    </sheetView>
  </sheetViews>
  <sheetFormatPr defaultRowHeight="15" x14ac:dyDescent="0.25"/>
  <cols>
    <col min="2" max="2" width="30.140625" customWidth="1"/>
    <col min="3" max="3" width="2.42578125" customWidth="1"/>
    <col min="4" max="4" width="9.85546875" style="17" bestFit="1" customWidth="1"/>
    <col min="5" max="5" width="2.7109375" customWidth="1"/>
    <col min="6" max="6" width="8.140625" style="24" customWidth="1"/>
    <col min="7" max="7" width="2.5703125" customWidth="1"/>
    <col min="8" max="8" width="2.42578125" customWidth="1"/>
    <col min="9" max="9" width="9.85546875" style="17" bestFit="1" customWidth="1"/>
    <col min="10" max="10" width="2.5703125" customWidth="1"/>
    <col min="11" max="11" width="8.140625" style="24" customWidth="1"/>
    <col min="12" max="12" width="3.140625" customWidth="1"/>
    <col min="13" max="13" width="2.42578125" customWidth="1"/>
    <col min="14" max="14" width="11" style="17" customWidth="1"/>
    <col min="15" max="15" width="2.7109375" customWidth="1"/>
    <col min="16" max="16" width="8.140625" style="24" customWidth="1"/>
    <col min="17" max="17" width="2.5703125" customWidth="1"/>
    <col min="18" max="18" width="2.42578125" customWidth="1"/>
    <col min="19" max="19" width="12" style="17" customWidth="1"/>
    <col min="20" max="20" width="2.5703125" customWidth="1"/>
    <col min="21" max="21" width="8.140625" style="24" customWidth="1"/>
  </cols>
  <sheetData>
    <row r="2" spans="2:21" x14ac:dyDescent="0.25">
      <c r="B2" s="57" t="s">
        <v>26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2:21" x14ac:dyDescent="0.25">
      <c r="B3" s="57" t="s">
        <v>68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5" spans="2:21" ht="15.75" thickBot="1" x14ac:dyDescent="0.3">
      <c r="B5" s="1"/>
      <c r="C5" s="58" t="s">
        <v>73</v>
      </c>
      <c r="D5" s="58"/>
      <c r="E5" s="58"/>
      <c r="F5" s="58"/>
      <c r="G5" s="58"/>
      <c r="H5" s="58"/>
      <c r="I5" s="58"/>
      <c r="J5" s="58"/>
      <c r="K5" s="58"/>
      <c r="L5" s="2"/>
      <c r="M5" s="58" t="s">
        <v>74</v>
      </c>
      <c r="N5" s="58"/>
      <c r="O5" s="58"/>
      <c r="P5" s="58"/>
      <c r="Q5" s="58"/>
      <c r="R5" s="58"/>
      <c r="S5" s="58"/>
      <c r="T5" s="58"/>
      <c r="U5" s="58"/>
    </row>
    <row r="6" spans="2:21" ht="15.75" thickBot="1" x14ac:dyDescent="0.3">
      <c r="B6" s="1"/>
      <c r="C6" s="59">
        <v>2015</v>
      </c>
      <c r="D6" s="59"/>
      <c r="E6" s="59"/>
      <c r="F6" s="59"/>
      <c r="G6" s="2"/>
      <c r="H6" s="59">
        <v>2014</v>
      </c>
      <c r="I6" s="59"/>
      <c r="J6" s="59"/>
      <c r="K6" s="59"/>
      <c r="L6" s="2"/>
      <c r="M6" s="59">
        <v>2015</v>
      </c>
      <c r="N6" s="59"/>
      <c r="O6" s="59"/>
      <c r="P6" s="59"/>
      <c r="Q6" s="2"/>
      <c r="R6" s="59">
        <v>2014</v>
      </c>
      <c r="S6" s="59"/>
      <c r="T6" s="59"/>
      <c r="U6" s="59"/>
    </row>
    <row r="7" spans="2:21" x14ac:dyDescent="0.25">
      <c r="B7" s="1"/>
      <c r="C7" s="60"/>
      <c r="D7" s="60"/>
      <c r="E7" s="2"/>
      <c r="F7" s="19" t="s">
        <v>0</v>
      </c>
      <c r="G7" s="2"/>
      <c r="H7" s="60"/>
      <c r="I7" s="60"/>
      <c r="J7" s="2"/>
      <c r="K7" s="19" t="s">
        <v>0</v>
      </c>
      <c r="L7" s="2"/>
      <c r="M7" s="60"/>
      <c r="N7" s="60"/>
      <c r="O7" s="2"/>
      <c r="P7" s="19" t="s">
        <v>0</v>
      </c>
      <c r="Q7" s="2"/>
      <c r="R7" s="60"/>
      <c r="S7" s="60"/>
      <c r="T7" s="2"/>
      <c r="U7" s="19" t="s">
        <v>0</v>
      </c>
    </row>
    <row r="8" spans="2:21" ht="15.75" thickBot="1" x14ac:dyDescent="0.3">
      <c r="B8" s="2"/>
      <c r="C8" s="58" t="s">
        <v>1</v>
      </c>
      <c r="D8" s="58"/>
      <c r="E8" s="2"/>
      <c r="F8" s="20" t="s">
        <v>2</v>
      </c>
      <c r="G8" s="2"/>
      <c r="H8" s="58" t="s">
        <v>1</v>
      </c>
      <c r="I8" s="58"/>
      <c r="J8" s="2"/>
      <c r="K8" s="20" t="s">
        <v>2</v>
      </c>
      <c r="L8" s="2"/>
      <c r="M8" s="58" t="s">
        <v>1</v>
      </c>
      <c r="N8" s="58"/>
      <c r="O8" s="2"/>
      <c r="P8" s="20" t="s">
        <v>2</v>
      </c>
      <c r="Q8" s="2"/>
      <c r="R8" s="58" t="s">
        <v>1</v>
      </c>
      <c r="S8" s="58"/>
      <c r="T8" s="2"/>
      <c r="U8" s="20" t="s">
        <v>2</v>
      </c>
    </row>
    <row r="9" spans="2:21" x14ac:dyDescent="0.25">
      <c r="B9" s="3" t="s">
        <v>2</v>
      </c>
      <c r="C9" s="61"/>
      <c r="D9" s="61"/>
      <c r="E9" s="3"/>
      <c r="F9" s="21"/>
      <c r="G9" s="3"/>
      <c r="H9" s="61"/>
      <c r="I9" s="61"/>
      <c r="J9" s="3"/>
      <c r="K9" s="21"/>
      <c r="L9" s="3"/>
      <c r="M9" s="61"/>
      <c r="N9" s="61"/>
      <c r="O9" s="3"/>
      <c r="P9" s="21"/>
      <c r="Q9" s="3"/>
      <c r="R9" s="61"/>
      <c r="S9" s="61"/>
      <c r="T9" s="3"/>
      <c r="U9" s="21"/>
    </row>
    <row r="10" spans="2:21" x14ac:dyDescent="0.25">
      <c r="B10" s="4" t="s">
        <v>76</v>
      </c>
      <c r="C10" s="4" t="s">
        <v>3</v>
      </c>
      <c r="D10" s="12">
        <v>17421397</v>
      </c>
      <c r="E10" s="4"/>
      <c r="F10" s="18">
        <f>+D10/D$12</f>
        <v>0.98464801373649047</v>
      </c>
      <c r="G10" s="4"/>
      <c r="H10" s="4" t="s">
        <v>3</v>
      </c>
      <c r="I10" s="12">
        <v>8246325</v>
      </c>
      <c r="J10" s="4"/>
      <c r="K10" s="18">
        <f>+I10/I$12</f>
        <v>0.97549193801765521</v>
      </c>
      <c r="L10" s="4"/>
      <c r="M10" s="4" t="s">
        <v>3</v>
      </c>
      <c r="N10" s="12">
        <v>36431353.509999998</v>
      </c>
      <c r="O10" s="4"/>
      <c r="P10" s="18">
        <f>+N10/N$12</f>
        <v>0.98227505886669908</v>
      </c>
      <c r="Q10" s="4"/>
      <c r="R10" s="4" t="s">
        <v>3</v>
      </c>
      <c r="S10" s="12">
        <v>25712586</v>
      </c>
      <c r="T10" s="4"/>
      <c r="U10" s="18">
        <f>+S10/S$12</f>
        <v>0.9795118986155148</v>
      </c>
    </row>
    <row r="11" spans="2:21" ht="15.75" thickBot="1" x14ac:dyDescent="0.3">
      <c r="B11" s="3" t="s">
        <v>77</v>
      </c>
      <c r="C11" s="7"/>
      <c r="D11" s="13">
        <v>271623</v>
      </c>
      <c r="E11" s="3"/>
      <c r="F11" s="22">
        <f>+D11/D$12</f>
        <v>1.5351986263509565E-2</v>
      </c>
      <c r="G11" s="3"/>
      <c r="H11" s="7"/>
      <c r="I11" s="13">
        <v>207179</v>
      </c>
      <c r="J11" s="3"/>
      <c r="K11" s="22">
        <f>+I11/I$12</f>
        <v>2.4508061982344835E-2</v>
      </c>
      <c r="L11" s="3"/>
      <c r="M11" s="7"/>
      <c r="N11" s="13">
        <v>657395.9</v>
      </c>
      <c r="O11" s="3"/>
      <c r="P11" s="22">
        <f>+N11/N$12</f>
        <v>1.7724941133300944E-2</v>
      </c>
      <c r="Q11" s="3"/>
      <c r="R11" s="7"/>
      <c r="S11" s="13">
        <v>537821</v>
      </c>
      <c r="T11" s="3"/>
      <c r="U11" s="22">
        <f>+S11/S$12</f>
        <v>2.0488101384485202E-2</v>
      </c>
    </row>
    <row r="12" spans="2:21" x14ac:dyDescent="0.25">
      <c r="B12" s="4" t="s">
        <v>4</v>
      </c>
      <c r="C12" s="4"/>
      <c r="D12" s="12">
        <f>SUM(D10:D11)</f>
        <v>17693020</v>
      </c>
      <c r="E12" s="4"/>
      <c r="F12" s="23">
        <f>+D12/D$12</f>
        <v>1</v>
      </c>
      <c r="G12" s="4"/>
      <c r="H12" s="4"/>
      <c r="I12" s="12">
        <f>SUM(I10:I11)</f>
        <v>8453504</v>
      </c>
      <c r="J12" s="4"/>
      <c r="K12" s="23">
        <f>+I12/I$12</f>
        <v>1</v>
      </c>
      <c r="L12" s="4"/>
      <c r="M12" s="4"/>
      <c r="N12" s="12">
        <f>SUM(N10:N11)</f>
        <v>37088749.409999996</v>
      </c>
      <c r="O12" s="4"/>
      <c r="P12" s="23">
        <f>+N12/N$12</f>
        <v>1</v>
      </c>
      <c r="Q12" s="4"/>
      <c r="R12" s="4"/>
      <c r="S12" s="12">
        <f>SUM(S10:S11)</f>
        <v>26250407</v>
      </c>
      <c r="T12" s="4"/>
      <c r="U12" s="23">
        <f>+S12/S$12</f>
        <v>1</v>
      </c>
    </row>
    <row r="13" spans="2:21" x14ac:dyDescent="0.25">
      <c r="B13" s="3"/>
      <c r="C13" s="3"/>
      <c r="D13" s="14"/>
      <c r="E13" s="3"/>
      <c r="F13" s="22"/>
      <c r="G13" s="3"/>
      <c r="H13" s="3"/>
      <c r="I13" s="14"/>
      <c r="J13" s="3"/>
      <c r="K13" s="22"/>
      <c r="L13" s="3"/>
      <c r="M13" s="3"/>
      <c r="N13" s="14"/>
      <c r="O13" s="3"/>
      <c r="P13" s="22"/>
      <c r="Q13" s="3"/>
      <c r="R13" s="3"/>
      <c r="S13" s="14"/>
      <c r="T13" s="3"/>
      <c r="U13" s="22"/>
    </row>
    <row r="14" spans="2:21" ht="15.75" thickBot="1" x14ac:dyDescent="0.3">
      <c r="B14" s="4" t="s">
        <v>5</v>
      </c>
      <c r="C14" s="9"/>
      <c r="D14" s="15">
        <v>6035673</v>
      </c>
      <c r="E14" s="4"/>
      <c r="F14" s="23">
        <f>+D14/D$12</f>
        <v>0.34113300047137235</v>
      </c>
      <c r="G14" s="4"/>
      <c r="H14" s="9"/>
      <c r="I14" s="15">
        <v>3017734</v>
      </c>
      <c r="J14" s="4"/>
      <c r="K14" s="23">
        <f>+I14/I$12</f>
        <v>0.35698025339551503</v>
      </c>
      <c r="L14" s="4"/>
      <c r="M14" s="9"/>
      <c r="N14" s="15">
        <v>12883439.241029998</v>
      </c>
      <c r="O14" s="4"/>
      <c r="P14" s="23">
        <f>+N14/N$12</f>
        <v>0.34736785267707948</v>
      </c>
      <c r="Q14" s="4"/>
      <c r="R14" s="9"/>
      <c r="S14" s="15">
        <v>9718952</v>
      </c>
      <c r="T14" s="4"/>
      <c r="U14" s="23">
        <f>+S14/S$12</f>
        <v>0.37024004999236776</v>
      </c>
    </row>
    <row r="15" spans="2:21" x14ac:dyDescent="0.25">
      <c r="B15" s="3"/>
      <c r="C15" s="3"/>
      <c r="D15" s="14" t="s">
        <v>25</v>
      </c>
      <c r="E15" s="3"/>
      <c r="F15" s="22"/>
      <c r="G15" s="3"/>
      <c r="H15" s="3"/>
      <c r="I15" s="14"/>
      <c r="J15" s="3"/>
      <c r="K15" s="22"/>
      <c r="L15" s="3"/>
      <c r="M15" s="3"/>
      <c r="N15" s="14"/>
      <c r="O15" s="3"/>
      <c r="P15" s="22"/>
      <c r="Q15" s="3"/>
      <c r="R15" s="3"/>
      <c r="S15" s="14"/>
      <c r="T15" s="3"/>
      <c r="U15" s="22"/>
    </row>
    <row r="16" spans="2:21" ht="15.75" thickBot="1" x14ac:dyDescent="0.3">
      <c r="B16" s="4" t="s">
        <v>6</v>
      </c>
      <c r="C16" s="9"/>
      <c r="D16" s="15">
        <f>+D12-D14</f>
        <v>11657347</v>
      </c>
      <c r="E16" s="4"/>
      <c r="F16" s="23">
        <f>+D16/D$12</f>
        <v>0.65886699952862771</v>
      </c>
      <c r="G16" s="4"/>
      <c r="H16" s="9"/>
      <c r="I16" s="15">
        <f>+I12-I14</f>
        <v>5435770</v>
      </c>
      <c r="J16" s="4"/>
      <c r="K16" s="23">
        <f>+I16/I$12</f>
        <v>0.64301974660448491</v>
      </c>
      <c r="L16" s="4"/>
      <c r="M16" s="9"/>
      <c r="N16" s="15">
        <f>+N12-N14</f>
        <v>24205310.168969996</v>
      </c>
      <c r="O16" s="4"/>
      <c r="P16" s="23">
        <f>+N16/N$12</f>
        <v>0.65263214732292041</v>
      </c>
      <c r="Q16" s="4"/>
      <c r="R16" s="9"/>
      <c r="S16" s="15">
        <f>+S12-S14</f>
        <v>16531455</v>
      </c>
      <c r="T16" s="4"/>
      <c r="U16" s="23">
        <f>+S16/S$12</f>
        <v>0.6297599500076323</v>
      </c>
    </row>
    <row r="17" spans="2:21" x14ac:dyDescent="0.25">
      <c r="B17" s="3"/>
      <c r="C17" s="3"/>
      <c r="D17" s="14"/>
      <c r="E17" s="3"/>
      <c r="F17" s="22"/>
      <c r="G17" s="3"/>
      <c r="H17" s="3"/>
      <c r="I17" s="14"/>
      <c r="J17" s="3"/>
      <c r="K17" s="22"/>
      <c r="L17" s="3"/>
      <c r="M17" s="3"/>
      <c r="N17" s="14"/>
      <c r="O17" s="3"/>
      <c r="P17" s="22"/>
      <c r="Q17" s="3"/>
      <c r="R17" s="3"/>
      <c r="S17" s="14"/>
      <c r="T17" s="3"/>
      <c r="U17" s="22"/>
    </row>
    <row r="18" spans="2:21" x14ac:dyDescent="0.25">
      <c r="B18" s="4" t="s">
        <v>7</v>
      </c>
      <c r="C18" s="4"/>
      <c r="D18" s="12"/>
      <c r="E18" s="4"/>
      <c r="F18" s="23"/>
      <c r="G18" s="4"/>
      <c r="H18" s="4"/>
      <c r="I18" s="12"/>
      <c r="J18" s="4"/>
      <c r="K18" s="23"/>
      <c r="L18" s="4"/>
      <c r="M18" s="4"/>
      <c r="N18" s="12"/>
      <c r="O18" s="4"/>
      <c r="P18" s="23"/>
      <c r="Q18" s="4"/>
      <c r="R18" s="4"/>
      <c r="S18" s="12"/>
      <c r="T18" s="4"/>
      <c r="U18" s="23"/>
    </row>
    <row r="19" spans="2:21" x14ac:dyDescent="0.25">
      <c r="B19" s="3" t="s">
        <v>8</v>
      </c>
      <c r="C19" s="3"/>
      <c r="D19" s="14">
        <v>3980803.87</v>
      </c>
      <c r="E19" s="3"/>
      <c r="F19" s="22">
        <f t="shared" ref="F19:F27" si="0">+D19/D$12</f>
        <v>0.22499289945978698</v>
      </c>
      <c r="G19" s="3"/>
      <c r="H19" s="3"/>
      <c r="I19" s="14">
        <v>2282386</v>
      </c>
      <c r="J19" s="3"/>
      <c r="K19" s="22">
        <f t="shared" ref="K19:K27" si="1">+I19/I$12</f>
        <v>0.26999289288796691</v>
      </c>
      <c r="L19" s="3"/>
      <c r="M19" s="3"/>
      <c r="N19" s="14">
        <v>8805103.5800000001</v>
      </c>
      <c r="O19" s="3"/>
      <c r="P19" s="22">
        <f t="shared" ref="P19:P27" si="2">+N19/N$12</f>
        <v>0.23740632186497876</v>
      </c>
      <c r="Q19" s="3"/>
      <c r="R19" s="3"/>
      <c r="S19" s="14">
        <v>6664982</v>
      </c>
      <c r="T19" s="3"/>
      <c r="U19" s="22">
        <f t="shared" ref="U19:U27" si="3">+S19/S$12</f>
        <v>0.25390013952926521</v>
      </c>
    </row>
    <row r="20" spans="2:21" x14ac:dyDescent="0.25">
      <c r="B20" s="4" t="s">
        <v>9</v>
      </c>
      <c r="C20" s="4"/>
      <c r="D20" s="12">
        <v>8430303</v>
      </c>
      <c r="E20" s="4"/>
      <c r="F20" s="23">
        <f t="shared" si="0"/>
        <v>0.47647620361023724</v>
      </c>
      <c r="G20" s="4"/>
      <c r="H20" s="4"/>
      <c r="I20" s="12">
        <v>3927028</v>
      </c>
      <c r="J20" s="4"/>
      <c r="K20" s="23">
        <f t="shared" si="1"/>
        <v>0.46454440667443936</v>
      </c>
      <c r="L20" s="4"/>
      <c r="M20" s="4"/>
      <c r="N20" s="12">
        <v>18179551.839999996</v>
      </c>
      <c r="O20" s="4"/>
      <c r="P20" s="23">
        <f t="shared" si="2"/>
        <v>0.4901635166781429</v>
      </c>
      <c r="Q20" s="4"/>
      <c r="R20" s="4"/>
      <c r="S20" s="12">
        <v>12387459</v>
      </c>
      <c r="T20" s="4"/>
      <c r="U20" s="23">
        <f t="shared" si="3"/>
        <v>0.47189588336668459</v>
      </c>
    </row>
    <row r="21" spans="2:21" x14ac:dyDescent="0.25">
      <c r="B21" s="3" t="s">
        <v>10</v>
      </c>
      <c r="C21" s="3"/>
      <c r="D21" s="14">
        <v>794464</v>
      </c>
      <c r="E21" s="3"/>
      <c r="F21" s="22">
        <f t="shared" si="0"/>
        <v>4.4902679135613931E-2</v>
      </c>
      <c r="G21" s="3"/>
      <c r="H21" s="3"/>
      <c r="I21" s="14">
        <v>378252</v>
      </c>
      <c r="J21" s="3"/>
      <c r="K21" s="22">
        <f t="shared" si="1"/>
        <v>4.474499568462971E-2</v>
      </c>
      <c r="L21" s="3"/>
      <c r="M21" s="3"/>
      <c r="N21" s="14">
        <v>1519196.02</v>
      </c>
      <c r="O21" s="3"/>
      <c r="P21" s="22">
        <f t="shared" si="2"/>
        <v>4.0961101254883218E-2</v>
      </c>
      <c r="Q21" s="3"/>
      <c r="R21" s="3"/>
      <c r="S21" s="14">
        <v>955111</v>
      </c>
      <c r="T21" s="3"/>
      <c r="U21" s="22">
        <f t="shared" si="3"/>
        <v>3.6384616817560202E-2</v>
      </c>
    </row>
    <row r="22" spans="2:21" x14ac:dyDescent="0.25">
      <c r="B22" s="4" t="s">
        <v>11</v>
      </c>
      <c r="C22" s="4"/>
      <c r="D22" s="12">
        <v>1541220</v>
      </c>
      <c r="E22" s="4"/>
      <c r="F22" s="23">
        <f t="shared" si="0"/>
        <v>8.710892770143254E-2</v>
      </c>
      <c r="G22" s="4"/>
      <c r="H22" s="4"/>
      <c r="I22" s="12">
        <v>58763</v>
      </c>
      <c r="J22" s="4"/>
      <c r="K22" s="23">
        <f t="shared" si="1"/>
        <v>6.9513186484563083E-3</v>
      </c>
      <c r="L22" s="4"/>
      <c r="M22" s="4"/>
      <c r="N22" s="12">
        <v>1765994.0699999998</v>
      </c>
      <c r="O22" s="4"/>
      <c r="P22" s="23">
        <f t="shared" si="2"/>
        <v>4.7615357705316601E-2</v>
      </c>
      <c r="Q22" s="4"/>
      <c r="R22" s="4"/>
      <c r="S22" s="12">
        <v>216343</v>
      </c>
      <c r="T22" s="4"/>
      <c r="U22" s="23">
        <f t="shared" si="3"/>
        <v>8.2415103125829635E-3</v>
      </c>
    </row>
    <row r="23" spans="2:21" ht="25.5" x14ac:dyDescent="0.25">
      <c r="B23" s="3" t="s">
        <v>78</v>
      </c>
      <c r="C23" s="3"/>
      <c r="D23" s="14">
        <v>3856519</v>
      </c>
      <c r="E23" s="3"/>
      <c r="F23" s="22">
        <f t="shared" ref="F23:F25" si="4">+D23/D$12</f>
        <v>0.21796838527283641</v>
      </c>
      <c r="G23" s="3"/>
      <c r="H23" s="3"/>
      <c r="I23" s="14" t="s">
        <v>22</v>
      </c>
      <c r="J23" s="3"/>
      <c r="K23" s="22">
        <v>0</v>
      </c>
      <c r="L23" s="3"/>
      <c r="M23" s="3"/>
      <c r="N23" s="14">
        <v>3856518.98</v>
      </c>
      <c r="O23" s="3"/>
      <c r="P23" s="22">
        <f t="shared" ref="P23:P25" si="5">+N23/N$12</f>
        <v>0.10398083088129663</v>
      </c>
      <c r="Q23" s="3"/>
      <c r="R23" s="3"/>
      <c r="S23" s="14" t="s">
        <v>22</v>
      </c>
      <c r="T23" s="3"/>
      <c r="U23" s="22">
        <v>0</v>
      </c>
    </row>
    <row r="24" spans="2:21" x14ac:dyDescent="0.25">
      <c r="B24" s="4" t="s">
        <v>79</v>
      </c>
      <c r="C24" s="4"/>
      <c r="D24" s="12">
        <v>-2345018.7000000002</v>
      </c>
      <c r="E24" s="4"/>
      <c r="F24" s="23">
        <f t="shared" si="4"/>
        <v>-0.13253919907398512</v>
      </c>
      <c r="G24" s="4"/>
      <c r="H24" s="4"/>
      <c r="I24" s="12" t="s">
        <v>22</v>
      </c>
      <c r="J24" s="4"/>
      <c r="K24" s="23">
        <v>0</v>
      </c>
      <c r="L24" s="4"/>
      <c r="M24" s="4"/>
      <c r="N24" s="12">
        <v>-2345018.7000000002</v>
      </c>
      <c r="O24" s="4"/>
      <c r="P24" s="23">
        <f t="shared" si="5"/>
        <v>-6.3227224894450831E-2</v>
      </c>
      <c r="Q24" s="4"/>
      <c r="R24" s="4"/>
      <c r="S24" s="12" t="s">
        <v>22</v>
      </c>
      <c r="T24" s="4"/>
      <c r="U24" s="23">
        <v>0</v>
      </c>
    </row>
    <row r="25" spans="2:21" x14ac:dyDescent="0.25">
      <c r="B25" s="3" t="s">
        <v>75</v>
      </c>
      <c r="C25" s="3"/>
      <c r="D25" s="14">
        <v>233748.45</v>
      </c>
      <c r="E25" s="3"/>
      <c r="F25" s="22">
        <f t="shared" si="4"/>
        <v>1.3211337013127211E-2</v>
      </c>
      <c r="G25" s="3"/>
      <c r="H25" s="3"/>
      <c r="I25" s="14" t="s">
        <v>22</v>
      </c>
      <c r="J25" s="3"/>
      <c r="K25" s="22">
        <v>0</v>
      </c>
      <c r="L25" s="3"/>
      <c r="M25" s="3"/>
      <c r="N25" s="14">
        <v>233748.45</v>
      </c>
      <c r="O25" s="3"/>
      <c r="P25" s="22">
        <f t="shared" si="5"/>
        <v>6.3024085125117741E-3</v>
      </c>
      <c r="Q25" s="3"/>
      <c r="R25" s="3"/>
      <c r="S25" s="14" t="s">
        <v>22</v>
      </c>
      <c r="T25" s="3"/>
      <c r="U25" s="22">
        <v>0</v>
      </c>
    </row>
    <row r="26" spans="2:21" ht="15.75" thickBot="1" x14ac:dyDescent="0.3">
      <c r="B26" s="4" t="s">
        <v>120</v>
      </c>
      <c r="C26" s="9"/>
      <c r="D26" s="15">
        <v>50000</v>
      </c>
      <c r="E26" s="4"/>
      <c r="F26" s="23">
        <f>+D26/D$12</f>
        <v>2.8259731803841289E-3</v>
      </c>
      <c r="G26" s="4"/>
      <c r="H26" s="9"/>
      <c r="I26" s="15">
        <v>39697</v>
      </c>
      <c r="J26" s="4"/>
      <c r="K26" s="23">
        <f>+I26/I$12</f>
        <v>4.6959225428887244E-3</v>
      </c>
      <c r="L26" s="4"/>
      <c r="M26" s="9"/>
      <c r="N26" s="15">
        <v>190869.47999999998</v>
      </c>
      <c r="O26" s="4"/>
      <c r="P26" s="23">
        <f>+N26/N$12</f>
        <v>5.1462905338225586E-3</v>
      </c>
      <c r="Q26" s="4"/>
      <c r="R26" s="9"/>
      <c r="S26" s="15">
        <v>81924</v>
      </c>
      <c r="T26" s="4"/>
      <c r="U26" s="23">
        <f>+S26/S$12</f>
        <v>3.1208658974316095E-3</v>
      </c>
    </row>
    <row r="27" spans="2:21" ht="15.75" thickBot="1" x14ac:dyDescent="0.3">
      <c r="B27" s="4" t="s">
        <v>12</v>
      </c>
      <c r="C27" s="9"/>
      <c r="D27" s="15">
        <f>SUM(D19:D26)</f>
        <v>16542039.620000001</v>
      </c>
      <c r="E27" s="4"/>
      <c r="F27" s="23">
        <f t="shared" si="0"/>
        <v>0.9349472062994334</v>
      </c>
      <c r="G27" s="4"/>
      <c r="H27" s="9"/>
      <c r="I27" s="15">
        <f>SUM(I19:I26)</f>
        <v>6686126</v>
      </c>
      <c r="J27" s="4"/>
      <c r="K27" s="23">
        <f t="shared" si="1"/>
        <v>0.79092953643838104</v>
      </c>
      <c r="L27" s="4"/>
      <c r="M27" s="9"/>
      <c r="N27" s="15">
        <f>SUM(N19:N26)</f>
        <v>32205963.719999995</v>
      </c>
      <c r="O27" s="4"/>
      <c r="P27" s="23">
        <f t="shared" si="2"/>
        <v>0.86834860253650159</v>
      </c>
      <c r="Q27" s="4"/>
      <c r="R27" s="9"/>
      <c r="S27" s="15">
        <f>SUM(S19:S26)</f>
        <v>20305819</v>
      </c>
      <c r="T27" s="4"/>
      <c r="U27" s="23">
        <f t="shared" si="3"/>
        <v>0.77354301592352459</v>
      </c>
    </row>
    <row r="28" spans="2:21" x14ac:dyDescent="0.25">
      <c r="B28" s="3"/>
      <c r="C28" s="3"/>
      <c r="D28" s="14"/>
      <c r="E28" s="3"/>
      <c r="F28" s="22"/>
      <c r="G28" s="3"/>
      <c r="H28" s="3"/>
      <c r="I28" s="14"/>
      <c r="J28" s="3"/>
      <c r="K28" s="22"/>
      <c r="L28" s="3"/>
      <c r="M28" s="3"/>
      <c r="N28" s="14"/>
      <c r="O28" s="3"/>
      <c r="P28" s="22"/>
      <c r="Q28" s="3"/>
      <c r="R28" s="3"/>
      <c r="S28" s="14"/>
      <c r="T28" s="3"/>
      <c r="U28" s="22"/>
    </row>
    <row r="29" spans="2:21" ht="15.75" thickBot="1" x14ac:dyDescent="0.3">
      <c r="B29" s="4" t="s">
        <v>13</v>
      </c>
      <c r="C29" s="9"/>
      <c r="D29" s="15">
        <f>+D16-D27</f>
        <v>-4884692.620000001</v>
      </c>
      <c r="E29" s="4"/>
      <c r="F29" s="23">
        <f>+D29/D$12</f>
        <v>-0.27608020677080575</v>
      </c>
      <c r="G29" s="4"/>
      <c r="H29" s="9"/>
      <c r="I29" s="15">
        <f>+I16-I27</f>
        <v>-1250356</v>
      </c>
      <c r="J29" s="4"/>
      <c r="K29" s="23">
        <f>+I29/I$12</f>
        <v>-0.1479097898338961</v>
      </c>
      <c r="L29" s="4"/>
      <c r="M29" s="9"/>
      <c r="N29" s="15">
        <f>+N16-N27</f>
        <v>-8000653.5510299988</v>
      </c>
      <c r="O29" s="4"/>
      <c r="P29" s="23">
        <f>+N29/N$12</f>
        <v>-0.21571645521358115</v>
      </c>
      <c r="Q29" s="4"/>
      <c r="R29" s="9"/>
      <c r="S29" s="15">
        <f>+S16-S27</f>
        <v>-3774364</v>
      </c>
      <c r="T29" s="4"/>
      <c r="U29" s="23">
        <f>+S29/S$12</f>
        <v>-0.14378306591589227</v>
      </c>
    </row>
    <row r="30" spans="2:21" x14ac:dyDescent="0.25">
      <c r="B30" s="3"/>
      <c r="C30" s="3"/>
      <c r="D30" s="14"/>
      <c r="E30" s="3"/>
      <c r="F30" s="22"/>
      <c r="G30" s="3"/>
      <c r="H30" s="3"/>
      <c r="I30" s="14"/>
      <c r="J30" s="3"/>
      <c r="K30" s="22"/>
      <c r="L30" s="3"/>
      <c r="M30" s="3"/>
      <c r="N30" s="14"/>
      <c r="O30" s="3"/>
      <c r="P30" s="22"/>
      <c r="Q30" s="3"/>
      <c r="R30" s="3"/>
      <c r="S30" s="14"/>
      <c r="T30" s="3"/>
      <c r="U30" s="22"/>
    </row>
    <row r="31" spans="2:21" x14ac:dyDescent="0.25">
      <c r="B31" s="4" t="s">
        <v>14</v>
      </c>
      <c r="C31" s="4"/>
      <c r="D31" s="12"/>
      <c r="E31" s="4"/>
      <c r="F31" s="23"/>
      <c r="G31" s="4"/>
      <c r="H31" s="4"/>
      <c r="I31" s="12"/>
      <c r="J31" s="4"/>
      <c r="K31" s="23"/>
      <c r="L31" s="4"/>
      <c r="M31" s="4"/>
      <c r="N31" s="12"/>
      <c r="O31" s="4"/>
      <c r="P31" s="23"/>
      <c r="Q31" s="4"/>
      <c r="R31" s="4"/>
      <c r="S31" s="12"/>
      <c r="T31" s="4"/>
      <c r="U31" s="23"/>
    </row>
    <row r="32" spans="2:21" x14ac:dyDescent="0.25">
      <c r="B32" s="3" t="s">
        <v>15</v>
      </c>
      <c r="C32" s="3"/>
      <c r="D32" s="14">
        <v>-2111721</v>
      </c>
      <c r="E32" s="3"/>
      <c r="F32" s="22">
        <f>+D32/D$12</f>
        <v>-0.11935333820907906</v>
      </c>
      <c r="G32" s="3"/>
      <c r="H32" s="3"/>
      <c r="I32" s="14">
        <v>-1498508</v>
      </c>
      <c r="J32" s="3"/>
      <c r="K32" s="22">
        <f>+I32/I$12</f>
        <v>-0.1772647176839332</v>
      </c>
      <c r="L32" s="3"/>
      <c r="M32" s="3"/>
      <c r="N32" s="14">
        <v>-4930941.17</v>
      </c>
      <c r="O32" s="3"/>
      <c r="P32" s="22">
        <f>+N32/N$12</f>
        <v>-0.13294978257397114</v>
      </c>
      <c r="Q32" s="3"/>
      <c r="R32" s="3"/>
      <c r="S32" s="14">
        <v>-4216109</v>
      </c>
      <c r="T32" s="3"/>
      <c r="U32" s="22">
        <f>+S32/S$12</f>
        <v>-0.16061118595227875</v>
      </c>
    </row>
    <row r="33" spans="2:21" x14ac:dyDescent="0.25">
      <c r="B33" s="4" t="s">
        <v>16</v>
      </c>
      <c r="C33" s="4"/>
      <c r="D33" s="12">
        <v>397366</v>
      </c>
      <c r="E33" s="4"/>
      <c r="F33" s="23">
        <f>+D33/D$12</f>
        <v>2.2458913175930396E-2</v>
      </c>
      <c r="G33" s="4"/>
      <c r="H33" s="4"/>
      <c r="I33" s="12">
        <v>1653425</v>
      </c>
      <c r="J33" s="4"/>
      <c r="K33" s="23">
        <f>+I33/I$12</f>
        <v>0.19559049123298458</v>
      </c>
      <c r="L33" s="4"/>
      <c r="M33" s="4"/>
      <c r="N33" s="12">
        <v>-78923.010000000009</v>
      </c>
      <c r="O33" s="4"/>
      <c r="P33" s="23">
        <f>+N33/N$12</f>
        <v>-2.1279501534964269E-3</v>
      </c>
      <c r="Q33" s="4"/>
      <c r="R33" s="4"/>
      <c r="S33" s="12">
        <v>1038190</v>
      </c>
      <c r="T33" s="4"/>
      <c r="U33" s="23">
        <f>+S33/S$12</f>
        <v>3.9549482032792863E-2</v>
      </c>
    </row>
    <row r="34" spans="2:21" ht="25.5" x14ac:dyDescent="0.25">
      <c r="B34" s="3" t="s">
        <v>71</v>
      </c>
      <c r="C34" s="3"/>
      <c r="D34" s="14" t="s">
        <v>22</v>
      </c>
      <c r="E34" s="3"/>
      <c r="F34" s="22">
        <v>0</v>
      </c>
      <c r="G34" s="3"/>
      <c r="H34" s="3"/>
      <c r="I34" s="14" t="s">
        <v>22</v>
      </c>
      <c r="J34" s="3"/>
      <c r="K34" s="22">
        <v>0</v>
      </c>
      <c r="L34" s="3"/>
      <c r="M34" s="3"/>
      <c r="N34" s="14">
        <v>-558185</v>
      </c>
      <c r="O34" s="3"/>
      <c r="P34" s="22">
        <f>+N34/N$12</f>
        <v>-1.5049981702793685E-2</v>
      </c>
      <c r="Q34" s="3"/>
      <c r="R34" s="3"/>
      <c r="S34" s="14" t="s">
        <v>22</v>
      </c>
      <c r="T34" s="3"/>
      <c r="U34" s="22">
        <v>0</v>
      </c>
    </row>
    <row r="35" spans="2:21" ht="15.75" thickBot="1" x14ac:dyDescent="0.3">
      <c r="B35" s="4" t="s">
        <v>17</v>
      </c>
      <c r="C35" s="9"/>
      <c r="D35" s="15">
        <v>-89926</v>
      </c>
      <c r="E35" s="4"/>
      <c r="F35" s="23">
        <f>+D35/D$12</f>
        <v>-5.0825692843844633E-3</v>
      </c>
      <c r="G35" s="4"/>
      <c r="H35" s="9"/>
      <c r="I35" s="15">
        <v>-70344</v>
      </c>
      <c r="J35" s="4"/>
      <c r="K35" s="23">
        <f>+I35/I$12</f>
        <v>-8.3212831034326119E-3</v>
      </c>
      <c r="L35" s="4"/>
      <c r="M35" s="9"/>
      <c r="N35" s="15">
        <v>-193051.61000000004</v>
      </c>
      <c r="O35" s="4"/>
      <c r="P35" s="23">
        <f>+N35/N$12</f>
        <v>-5.2051258958855269E-3</v>
      </c>
      <c r="Q35" s="4"/>
      <c r="R35" s="9"/>
      <c r="S35" s="15">
        <v>-253289</v>
      </c>
      <c r="T35" s="4"/>
      <c r="U35" s="23">
        <f>+S35/S$12</f>
        <v>-9.6489551571524203E-3</v>
      </c>
    </row>
    <row r="36" spans="2:21" x14ac:dyDescent="0.25">
      <c r="B36" s="4"/>
      <c r="C36" s="4"/>
      <c r="D36" s="12"/>
      <c r="E36" s="4"/>
      <c r="F36" s="23"/>
      <c r="G36" s="4"/>
      <c r="H36" s="4"/>
      <c r="I36" s="12"/>
      <c r="J36" s="4"/>
      <c r="K36" s="23"/>
      <c r="L36" s="4"/>
      <c r="M36" s="4"/>
      <c r="N36" s="12"/>
      <c r="O36" s="4"/>
      <c r="P36" s="23"/>
      <c r="Q36" s="4"/>
      <c r="R36" s="4"/>
      <c r="S36" s="12"/>
      <c r="T36" s="4"/>
      <c r="U36" s="23"/>
    </row>
    <row r="37" spans="2:21" ht="15.75" thickBot="1" x14ac:dyDescent="0.3">
      <c r="B37" s="3" t="s">
        <v>18</v>
      </c>
      <c r="C37" s="7"/>
      <c r="D37" s="13">
        <f>SUM(D32:D35)</f>
        <v>-1804281</v>
      </c>
      <c r="E37" s="3"/>
      <c r="F37" s="22">
        <f>+D37/D$12</f>
        <v>-0.10197699431753313</v>
      </c>
      <c r="G37" s="3"/>
      <c r="H37" s="7"/>
      <c r="I37" s="13">
        <f>SUM(I32:I35)</f>
        <v>84573</v>
      </c>
      <c r="J37" s="3"/>
      <c r="K37" s="22">
        <f>+I37/I$12</f>
        <v>1.0004490445618764E-2</v>
      </c>
      <c r="L37" s="3"/>
      <c r="M37" s="7"/>
      <c r="N37" s="13">
        <f>SUM(N32:N36)</f>
        <v>-5761100.79</v>
      </c>
      <c r="O37" s="3"/>
      <c r="P37" s="22">
        <f>+N37/N$12</f>
        <v>-0.15533284032614678</v>
      </c>
      <c r="Q37" s="3"/>
      <c r="R37" s="7"/>
      <c r="S37" s="13">
        <f>SUM(S32:S36)</f>
        <v>-3431208</v>
      </c>
      <c r="T37" s="3"/>
      <c r="U37" s="22">
        <f>+S37/S$12</f>
        <v>-0.13071065907663831</v>
      </c>
    </row>
    <row r="38" spans="2:21" x14ac:dyDescent="0.25">
      <c r="B38" s="4"/>
      <c r="C38" s="4"/>
      <c r="D38" s="12"/>
      <c r="E38" s="4"/>
      <c r="F38" s="23"/>
      <c r="G38" s="4"/>
      <c r="H38" s="4"/>
      <c r="I38" s="12"/>
      <c r="J38" s="4"/>
      <c r="K38" s="23"/>
      <c r="L38" s="4"/>
      <c r="M38" s="4"/>
      <c r="N38" s="12"/>
      <c r="O38" s="4"/>
      <c r="P38" s="23"/>
      <c r="Q38" s="4"/>
      <c r="R38" s="4"/>
      <c r="S38" s="12"/>
      <c r="T38" s="4"/>
      <c r="U38" s="23"/>
    </row>
    <row r="39" spans="2:21" ht="26.25" thickBot="1" x14ac:dyDescent="0.3">
      <c r="B39" s="3" t="s">
        <v>19</v>
      </c>
      <c r="C39" s="7"/>
      <c r="D39" s="13">
        <f>+D37+D29</f>
        <v>-6688973.620000001</v>
      </c>
      <c r="E39" s="3"/>
      <c r="F39" s="22">
        <f>+D39/D$12</f>
        <v>-0.37805720108833885</v>
      </c>
      <c r="G39" s="3"/>
      <c r="H39" s="7"/>
      <c r="I39" s="13">
        <f>+I37+I29</f>
        <v>-1165783</v>
      </c>
      <c r="J39" s="3"/>
      <c r="K39" s="22">
        <f>+I39/I$12</f>
        <v>-0.13790529938827734</v>
      </c>
      <c r="L39" s="3"/>
      <c r="M39" s="7"/>
      <c r="N39" s="13">
        <f>+N29+N37</f>
        <v>-13761754.341029998</v>
      </c>
      <c r="O39" s="3"/>
      <c r="P39" s="22">
        <f>+N39/N$12</f>
        <v>-0.37104929553972793</v>
      </c>
      <c r="Q39" s="3"/>
      <c r="R39" s="7"/>
      <c r="S39" s="13">
        <f>+S29+S37</f>
        <v>-7205572</v>
      </c>
      <c r="T39" s="3"/>
      <c r="U39" s="22">
        <f>+S39/S$12</f>
        <v>-0.27449372499253061</v>
      </c>
    </row>
    <row r="40" spans="2:21" x14ac:dyDescent="0.25">
      <c r="B40" s="4"/>
      <c r="C40" s="4"/>
      <c r="D40" s="12"/>
      <c r="E40" s="4"/>
      <c r="F40" s="23"/>
      <c r="G40" s="4"/>
      <c r="H40" s="4"/>
      <c r="I40" s="12"/>
      <c r="J40" s="4"/>
      <c r="K40" s="23"/>
      <c r="L40" s="4"/>
      <c r="M40" s="4"/>
      <c r="N40" s="12"/>
      <c r="O40" s="4"/>
      <c r="P40" s="23"/>
      <c r="Q40" s="4"/>
      <c r="R40" s="4"/>
      <c r="S40" s="12"/>
      <c r="T40" s="4"/>
      <c r="U40" s="23"/>
    </row>
    <row r="41" spans="2:21" x14ac:dyDescent="0.25">
      <c r="B41" s="3" t="s">
        <v>20</v>
      </c>
      <c r="C41" s="3"/>
      <c r="D41" s="14"/>
      <c r="E41" s="3"/>
      <c r="F41" s="22"/>
      <c r="G41" s="3"/>
      <c r="H41" s="3"/>
      <c r="I41" s="14"/>
      <c r="J41" s="3"/>
      <c r="K41" s="22"/>
      <c r="L41" s="3"/>
      <c r="M41" s="3"/>
      <c r="N41" s="14"/>
      <c r="O41" s="3"/>
      <c r="P41" s="22"/>
      <c r="Q41" s="3"/>
      <c r="R41" s="3"/>
      <c r="S41" s="14"/>
      <c r="T41" s="3"/>
      <c r="U41" s="22"/>
    </row>
    <row r="42" spans="2:21" x14ac:dyDescent="0.25">
      <c r="B42" s="4" t="s">
        <v>21</v>
      </c>
      <c r="C42" s="4"/>
      <c r="D42" s="12" t="s">
        <v>22</v>
      </c>
      <c r="E42" s="4"/>
      <c r="F42" s="23">
        <v>0</v>
      </c>
      <c r="G42" s="4"/>
      <c r="H42" s="4"/>
      <c r="I42" s="12" t="s">
        <v>22</v>
      </c>
      <c r="J42" s="4"/>
      <c r="K42" s="23">
        <v>0</v>
      </c>
      <c r="L42" s="4"/>
      <c r="M42" s="4"/>
      <c r="N42" s="12" t="s">
        <v>22</v>
      </c>
      <c r="O42" s="4"/>
      <c r="P42" s="23">
        <v>0</v>
      </c>
      <c r="Q42" s="4"/>
      <c r="R42" s="4"/>
      <c r="S42" s="12" t="s">
        <v>22</v>
      </c>
      <c r="T42" s="4"/>
      <c r="U42" s="23">
        <v>0</v>
      </c>
    </row>
    <row r="43" spans="2:21" ht="15.75" thickBot="1" x14ac:dyDescent="0.3">
      <c r="B43" s="3" t="s">
        <v>23</v>
      </c>
      <c r="C43" s="7"/>
      <c r="D43" s="13" t="s">
        <v>22</v>
      </c>
      <c r="E43" s="3"/>
      <c r="F43" s="22">
        <v>0</v>
      </c>
      <c r="G43" s="3"/>
      <c r="H43" s="7"/>
      <c r="I43" s="13" t="s">
        <v>22</v>
      </c>
      <c r="J43" s="3"/>
      <c r="K43" s="22">
        <v>0</v>
      </c>
      <c r="L43" s="3"/>
      <c r="M43" s="7"/>
      <c r="N43" s="13" t="s">
        <v>22</v>
      </c>
      <c r="O43" s="3"/>
      <c r="P43" s="22">
        <v>0</v>
      </c>
      <c r="Q43" s="3"/>
      <c r="R43" s="7"/>
      <c r="S43" s="13" t="s">
        <v>22</v>
      </c>
      <c r="T43" s="3"/>
      <c r="U43" s="22">
        <v>0</v>
      </c>
    </row>
    <row r="44" spans="2:21" x14ac:dyDescent="0.25">
      <c r="B44" s="4"/>
      <c r="C44" s="4"/>
      <c r="D44" s="12"/>
      <c r="E44" s="4"/>
      <c r="F44" s="23"/>
      <c r="G44" s="4"/>
      <c r="H44" s="4"/>
      <c r="I44" s="12"/>
      <c r="J44" s="4"/>
      <c r="K44" s="23"/>
      <c r="L44" s="4"/>
      <c r="M44" s="4"/>
      <c r="N44" s="12"/>
      <c r="O44" s="4"/>
      <c r="P44" s="23"/>
      <c r="Q44" s="4"/>
      <c r="R44" s="4"/>
      <c r="S44" s="12"/>
      <c r="T44" s="4"/>
      <c r="U44" s="23"/>
    </row>
    <row r="45" spans="2:21" ht="15.75" thickBot="1" x14ac:dyDescent="0.3">
      <c r="B45" s="3" t="s">
        <v>24</v>
      </c>
      <c r="C45" s="11" t="s">
        <v>3</v>
      </c>
      <c r="D45" s="16">
        <f>+D39</f>
        <v>-6688973.620000001</v>
      </c>
      <c r="E45" s="3"/>
      <c r="F45" s="22">
        <f>+D45/D$12</f>
        <v>-0.37805720108833885</v>
      </c>
      <c r="G45" s="3"/>
      <c r="H45" s="11" t="s">
        <v>3</v>
      </c>
      <c r="I45" s="16">
        <f>+I39</f>
        <v>-1165783</v>
      </c>
      <c r="J45" s="3"/>
      <c r="K45" s="22">
        <f>+I45/I$12</f>
        <v>-0.13790529938827734</v>
      </c>
      <c r="L45" s="3"/>
      <c r="M45" s="11" t="s">
        <v>3</v>
      </c>
      <c r="N45" s="16">
        <f>+N39</f>
        <v>-13761754.341029998</v>
      </c>
      <c r="O45" s="3"/>
      <c r="P45" s="22">
        <f>+N45/N$12</f>
        <v>-0.37104929553972793</v>
      </c>
      <c r="Q45" s="3"/>
      <c r="R45" s="11" t="s">
        <v>3</v>
      </c>
      <c r="S45" s="16">
        <f>+S39</f>
        <v>-7205572</v>
      </c>
      <c r="T45" s="3"/>
      <c r="U45" s="22">
        <f>+S45/S$12</f>
        <v>-0.27449372499253061</v>
      </c>
    </row>
    <row r="46" spans="2:21" ht="16.5" thickTop="1" thickBot="1" x14ac:dyDescent="0.3">
      <c r="B46" s="3" t="s">
        <v>80</v>
      </c>
      <c r="C46" s="11" t="s">
        <v>3</v>
      </c>
      <c r="D46" s="16">
        <v>-802738.27</v>
      </c>
      <c r="E46" s="3"/>
      <c r="F46" s="22">
        <f>+D46/D$12</f>
        <v>-4.5370336437759069E-2</v>
      </c>
      <c r="G46" s="3"/>
      <c r="H46" s="11" t="s">
        <v>3</v>
      </c>
      <c r="I46" s="16">
        <v>986825.12435100076</v>
      </c>
      <c r="J46" s="3"/>
      <c r="K46" s="22">
        <f>+I46/I$12</f>
        <v>0.11673563108871786</v>
      </c>
      <c r="L46" s="3"/>
      <c r="M46" s="11" t="s">
        <v>3</v>
      </c>
      <c r="N46" s="16">
        <v>-3095598.4210299989</v>
      </c>
      <c r="O46" s="3"/>
      <c r="P46" s="22">
        <f>+N46/N$12</f>
        <v>-8.3464621220022933E-2</v>
      </c>
      <c r="Q46" s="3"/>
      <c r="R46" s="11" t="s">
        <v>3</v>
      </c>
      <c r="S46" s="16">
        <v>3450381.2549409997</v>
      </c>
      <c r="T46" s="3"/>
      <c r="U46" s="22">
        <f>+S46/S$12</f>
        <v>0.13144105746402332</v>
      </c>
    </row>
    <row r="47" spans="2:21" ht="15.75" thickTop="1" x14ac:dyDescent="0.25">
      <c r="B47" s="4" t="s">
        <v>64</v>
      </c>
    </row>
    <row r="48" spans="2:21" x14ac:dyDescent="0.25">
      <c r="B48" s="3" t="s">
        <v>65</v>
      </c>
      <c r="C48" s="31"/>
      <c r="D48" s="29">
        <f>+D45/D52</f>
        <v>-0.64115939597926586</v>
      </c>
      <c r="E48" s="31"/>
      <c r="F48" s="32"/>
      <c r="G48" s="31"/>
      <c r="H48" s="31"/>
      <c r="I48" s="29">
        <v>-0.35</v>
      </c>
      <c r="J48" s="31"/>
      <c r="K48" s="32"/>
      <c r="L48" s="31"/>
      <c r="M48" s="31"/>
      <c r="N48" s="29">
        <f>+N45/N52</f>
        <v>-1.6989346150379012</v>
      </c>
      <c r="O48" s="31"/>
      <c r="P48" s="32"/>
      <c r="Q48" s="31"/>
      <c r="R48" s="31"/>
      <c r="S48" s="29">
        <f>+S45/S52</f>
        <v>-1.2616007278009165</v>
      </c>
      <c r="T48" s="31"/>
      <c r="U48" s="32"/>
    </row>
    <row r="49" spans="2:21" x14ac:dyDescent="0.25">
      <c r="B49" s="4" t="s">
        <v>66</v>
      </c>
      <c r="D49" s="30">
        <f>+D45/D53</f>
        <v>-0.64115939597926586</v>
      </c>
      <c r="I49" s="30">
        <v>-0.35</v>
      </c>
      <c r="N49" s="30">
        <f>+N45/N53</f>
        <v>-1.6989346150379012</v>
      </c>
      <c r="S49" s="30">
        <f>+S45/S53</f>
        <v>-1.2616007278009165</v>
      </c>
    </row>
    <row r="50" spans="2:21" x14ac:dyDescent="0.25">
      <c r="B50" s="3"/>
      <c r="C50" s="31"/>
      <c r="D50" s="8"/>
      <c r="E50" s="31"/>
      <c r="F50" s="32"/>
      <c r="G50" s="31"/>
      <c r="H50" s="31"/>
      <c r="I50" s="8"/>
      <c r="J50" s="31"/>
      <c r="K50" s="32"/>
      <c r="L50" s="31"/>
      <c r="M50" s="31"/>
      <c r="N50" s="8"/>
      <c r="O50" s="31"/>
      <c r="P50" s="32"/>
      <c r="Q50" s="31"/>
      <c r="R50" s="31"/>
      <c r="S50" s="8"/>
      <c r="T50" s="31"/>
      <c r="U50" s="32"/>
    </row>
    <row r="51" spans="2:21" x14ac:dyDescent="0.25">
      <c r="B51" s="4" t="s">
        <v>67</v>
      </c>
      <c r="D51" s="6"/>
      <c r="I51" s="6"/>
      <c r="N51" s="6"/>
      <c r="S51" s="6"/>
    </row>
    <row r="52" spans="2:21" x14ac:dyDescent="0.25">
      <c r="B52" s="3" t="s">
        <v>65</v>
      </c>
      <c r="C52" s="31"/>
      <c r="D52" s="10">
        <v>10432622</v>
      </c>
      <c r="E52" s="31"/>
      <c r="F52" s="32"/>
      <c r="G52" s="31"/>
      <c r="H52" s="31"/>
      <c r="I52" s="10">
        <v>6233751</v>
      </c>
      <c r="J52" s="31"/>
      <c r="K52" s="32"/>
      <c r="L52" s="31"/>
      <c r="M52" s="31"/>
      <c r="N52" s="10">
        <v>8100226</v>
      </c>
      <c r="O52" s="31"/>
      <c r="P52" s="32"/>
      <c r="Q52" s="31"/>
      <c r="R52" s="31"/>
      <c r="S52" s="10">
        <v>5711452</v>
      </c>
      <c r="T52" s="31"/>
      <c r="U52" s="32"/>
    </row>
    <row r="53" spans="2:21" ht="15" customHeight="1" x14ac:dyDescent="0.25">
      <c r="B53" s="4" t="s">
        <v>66</v>
      </c>
      <c r="C53" s="1"/>
      <c r="D53" s="5">
        <f>+D52</f>
        <v>10432622</v>
      </c>
      <c r="E53" s="1"/>
      <c r="F53" s="1"/>
      <c r="G53" s="1"/>
      <c r="H53" s="1"/>
      <c r="I53" s="5">
        <f>+I52</f>
        <v>6233751</v>
      </c>
      <c r="J53" s="1"/>
      <c r="K53" s="1"/>
      <c r="L53" s="1"/>
      <c r="M53" s="1"/>
      <c r="N53" s="5">
        <f>+N52</f>
        <v>8100226</v>
      </c>
      <c r="O53" s="1"/>
      <c r="P53" s="1"/>
      <c r="Q53" s="1"/>
      <c r="R53" s="1"/>
      <c r="S53" s="5">
        <f>+S52</f>
        <v>5711452</v>
      </c>
      <c r="T53" s="1"/>
      <c r="U53" s="1"/>
    </row>
    <row r="55" spans="2:21" ht="15" customHeight="1" x14ac:dyDescent="0.25">
      <c r="B55" s="62" t="s">
        <v>70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</row>
  </sheetData>
  <mergeCells count="21">
    <mergeCell ref="B55:U55"/>
    <mergeCell ref="B2:U2"/>
    <mergeCell ref="B3:U3"/>
    <mergeCell ref="M8:N8"/>
    <mergeCell ref="R8:S8"/>
    <mergeCell ref="M9:N9"/>
    <mergeCell ref="R9:S9"/>
    <mergeCell ref="M5:U5"/>
    <mergeCell ref="M6:P6"/>
    <mergeCell ref="R6:U6"/>
    <mergeCell ref="M7:N7"/>
    <mergeCell ref="R7:S7"/>
    <mergeCell ref="C9:D9"/>
    <mergeCell ref="H9:I9"/>
    <mergeCell ref="C5:K5"/>
    <mergeCell ref="C6:F6"/>
    <mergeCell ref="H6:K6"/>
    <mergeCell ref="C7:D7"/>
    <mergeCell ref="H7:I7"/>
    <mergeCell ref="C8:D8"/>
    <mergeCell ref="H8:I8"/>
  </mergeCells>
  <pageMargins left="0.7" right="0.7" top="0.75" bottom="0.75" header="0.3" footer="0.3"/>
  <pageSetup scale="64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50"/>
  <sheetViews>
    <sheetView showGridLines="0" topLeftCell="A10" zoomScale="160" zoomScaleNormal="160" workbookViewId="0">
      <selection activeCell="B24" sqref="B24"/>
    </sheetView>
  </sheetViews>
  <sheetFormatPr defaultRowHeight="15" x14ac:dyDescent="0.25"/>
  <cols>
    <col min="2" max="2" width="46.85546875" customWidth="1"/>
    <col min="3" max="3" width="2.85546875" customWidth="1"/>
    <col min="4" max="4" width="11.140625" style="17" customWidth="1"/>
    <col min="5" max="5" width="2.5703125" customWidth="1"/>
    <col min="6" max="6" width="2.7109375" customWidth="1"/>
    <col min="7" max="7" width="11.5703125" style="17" customWidth="1"/>
  </cols>
  <sheetData>
    <row r="2" spans="2:7" x14ac:dyDescent="0.25">
      <c r="B2" s="57" t="s">
        <v>26</v>
      </c>
      <c r="C2" s="57"/>
      <c r="D2" s="57"/>
      <c r="E2" s="57"/>
      <c r="F2" s="57"/>
      <c r="G2" s="57"/>
    </row>
    <row r="3" spans="2:7" x14ac:dyDescent="0.25">
      <c r="B3" s="57" t="s">
        <v>27</v>
      </c>
      <c r="C3" s="57"/>
      <c r="D3" s="57"/>
      <c r="E3" s="57"/>
      <c r="F3" s="57"/>
      <c r="G3" s="57"/>
    </row>
    <row r="4" spans="2:7" x14ac:dyDescent="0.25">
      <c r="B4" s="25"/>
    </row>
    <row r="5" spans="2:7" x14ac:dyDescent="0.25">
      <c r="B5" s="26"/>
      <c r="C5" s="63" t="s">
        <v>28</v>
      </c>
      <c r="D5" s="63"/>
      <c r="E5" s="27"/>
      <c r="F5" s="63" t="s">
        <v>28</v>
      </c>
      <c r="G5" s="63"/>
    </row>
    <row r="6" spans="2:7" x14ac:dyDescent="0.25">
      <c r="B6" s="27"/>
      <c r="C6" s="63" t="s">
        <v>82</v>
      </c>
      <c r="D6" s="63"/>
      <c r="E6" s="27"/>
      <c r="F6" s="63" t="s">
        <v>29</v>
      </c>
      <c r="G6" s="63"/>
    </row>
    <row r="7" spans="2:7" ht="15.75" thickBot="1" x14ac:dyDescent="0.3">
      <c r="B7" s="27"/>
      <c r="C7" s="64">
        <v>2015</v>
      </c>
      <c r="D7" s="64"/>
      <c r="E7" s="27"/>
      <c r="F7" s="64">
        <v>2014</v>
      </c>
      <c r="G7" s="64"/>
    </row>
    <row r="8" spans="2:7" x14ac:dyDescent="0.25">
      <c r="B8" s="3" t="s">
        <v>30</v>
      </c>
      <c r="C8" s="3"/>
      <c r="D8" s="14"/>
      <c r="E8" s="3"/>
      <c r="F8" s="3"/>
      <c r="G8" s="14"/>
    </row>
    <row r="9" spans="2:7" x14ac:dyDescent="0.25">
      <c r="B9" s="4" t="s">
        <v>31</v>
      </c>
      <c r="C9" s="4"/>
      <c r="D9" s="12"/>
      <c r="E9" s="4"/>
      <c r="F9" s="4"/>
      <c r="G9" s="12"/>
    </row>
    <row r="10" spans="2:7" x14ac:dyDescent="0.25">
      <c r="B10" s="3" t="s">
        <v>32</v>
      </c>
      <c r="C10" s="3" t="s">
        <v>3</v>
      </c>
      <c r="D10" s="14">
        <v>7970433.29</v>
      </c>
      <c r="E10" s="3"/>
      <c r="F10" s="3" t="s">
        <v>3</v>
      </c>
      <c r="G10" s="14">
        <v>4468208</v>
      </c>
    </row>
    <row r="11" spans="2:7" ht="25.5" x14ac:dyDescent="0.25">
      <c r="B11" s="4" t="s">
        <v>33</v>
      </c>
      <c r="C11" s="4"/>
      <c r="D11" s="12">
        <v>13318450.189999999</v>
      </c>
      <c r="E11" s="4"/>
      <c r="F11" s="4"/>
      <c r="G11" s="12">
        <v>4427081</v>
      </c>
    </row>
    <row r="12" spans="2:7" x14ac:dyDescent="0.25">
      <c r="B12" s="3" t="s">
        <v>34</v>
      </c>
      <c r="C12" s="3"/>
      <c r="D12" s="14">
        <v>22042507.859999999</v>
      </c>
      <c r="E12" s="3"/>
      <c r="F12" s="3"/>
      <c r="G12" s="14">
        <v>9558648</v>
      </c>
    </row>
    <row r="13" spans="2:7" ht="15.75" thickBot="1" x14ac:dyDescent="0.3">
      <c r="B13" s="4" t="s">
        <v>35</v>
      </c>
      <c r="C13" s="9"/>
      <c r="D13" s="15">
        <v>1039561.2</v>
      </c>
      <c r="E13" s="4"/>
      <c r="F13" s="9"/>
      <c r="G13" s="15">
        <v>654140</v>
      </c>
    </row>
    <row r="14" spans="2:7" x14ac:dyDescent="0.25">
      <c r="B14" s="3" t="s">
        <v>36</v>
      </c>
      <c r="C14" s="3"/>
      <c r="D14" s="14">
        <f>SUM(D10:D13)</f>
        <v>44370952.540000007</v>
      </c>
      <c r="E14" s="3"/>
      <c r="F14" s="3"/>
      <c r="G14" s="14">
        <v>19108077</v>
      </c>
    </row>
    <row r="15" spans="2:7" x14ac:dyDescent="0.25">
      <c r="B15" s="4"/>
      <c r="C15" s="4"/>
      <c r="D15" s="12"/>
      <c r="E15" s="4"/>
      <c r="F15" s="4"/>
      <c r="G15" s="12"/>
    </row>
    <row r="16" spans="2:7" x14ac:dyDescent="0.25">
      <c r="B16" s="3" t="s">
        <v>37</v>
      </c>
      <c r="C16" s="3"/>
      <c r="D16" s="14">
        <v>1681138.1199999999</v>
      </c>
      <c r="E16" s="3"/>
      <c r="F16" s="3"/>
      <c r="G16" s="14">
        <v>1934258</v>
      </c>
    </row>
    <row r="17" spans="2:7" s="37" customFormat="1" x14ac:dyDescent="0.25">
      <c r="B17" s="35" t="s">
        <v>83</v>
      </c>
      <c r="C17" s="35"/>
      <c r="D17" s="36">
        <v>23997218.140000001</v>
      </c>
      <c r="E17" s="35"/>
      <c r="F17" s="35"/>
      <c r="G17" s="36">
        <v>0</v>
      </c>
    </row>
    <row r="18" spans="2:7" s="38" customFormat="1" x14ac:dyDescent="0.25">
      <c r="B18" s="3" t="s">
        <v>38</v>
      </c>
      <c r="C18" s="3"/>
      <c r="D18" s="14">
        <v>11433064.109999999</v>
      </c>
      <c r="E18" s="3"/>
      <c r="F18" s="3"/>
      <c r="G18" s="14">
        <v>4654527</v>
      </c>
    </row>
    <row r="19" spans="2:7" s="37" customFormat="1" x14ac:dyDescent="0.25">
      <c r="B19" s="35" t="s">
        <v>39</v>
      </c>
      <c r="C19" s="35"/>
      <c r="D19" s="36">
        <v>42223856.049999997</v>
      </c>
      <c r="E19" s="35"/>
      <c r="F19" s="35"/>
      <c r="G19" s="36">
        <v>655490</v>
      </c>
    </row>
    <row r="20" spans="2:7" x14ac:dyDescent="0.25">
      <c r="B20" s="3" t="s">
        <v>40</v>
      </c>
      <c r="C20" s="39"/>
      <c r="D20" s="40">
        <v>2520463.6300000004</v>
      </c>
      <c r="E20" s="3"/>
      <c r="F20" s="39"/>
      <c r="G20" s="40">
        <v>1598539</v>
      </c>
    </row>
    <row r="21" spans="2:7" ht="15.75" thickBot="1" x14ac:dyDescent="0.3">
      <c r="B21" s="4" t="s">
        <v>41</v>
      </c>
      <c r="C21" s="28" t="s">
        <v>3</v>
      </c>
      <c r="D21" s="33">
        <f>+SUM(D14:D20)</f>
        <v>126226692.59</v>
      </c>
      <c r="E21" s="4"/>
      <c r="F21" s="28" t="s">
        <v>3</v>
      </c>
      <c r="G21" s="33">
        <v>27950891</v>
      </c>
    </row>
    <row r="22" spans="2:7" ht="15.75" thickTop="1" x14ac:dyDescent="0.25">
      <c r="B22" s="3"/>
      <c r="C22" s="3"/>
      <c r="D22" s="14"/>
      <c r="E22" s="3"/>
      <c r="F22" s="3"/>
      <c r="G22" s="14"/>
    </row>
    <row r="23" spans="2:7" x14ac:dyDescent="0.25">
      <c r="B23" s="4" t="s">
        <v>42</v>
      </c>
      <c r="C23" s="4"/>
      <c r="D23" s="12"/>
      <c r="E23" s="4"/>
      <c r="F23" s="4"/>
      <c r="G23" s="12"/>
    </row>
    <row r="24" spans="2:7" x14ac:dyDescent="0.25">
      <c r="B24" s="3" t="s">
        <v>43</v>
      </c>
      <c r="C24" s="3"/>
      <c r="D24" s="14"/>
      <c r="E24" s="3"/>
      <c r="F24" s="3"/>
      <c r="G24" s="14"/>
    </row>
    <row r="25" spans="2:7" x14ac:dyDescent="0.25">
      <c r="B25" s="4" t="s">
        <v>44</v>
      </c>
      <c r="C25" s="4" t="s">
        <v>3</v>
      </c>
      <c r="D25" s="12">
        <v>7485220.3100000005</v>
      </c>
      <c r="E25" s="4"/>
      <c r="F25" s="4" t="s">
        <v>3</v>
      </c>
      <c r="G25" s="12">
        <v>3876760</v>
      </c>
    </row>
    <row r="26" spans="2:7" x14ac:dyDescent="0.25">
      <c r="B26" s="3" t="s">
        <v>45</v>
      </c>
      <c r="C26" s="3"/>
      <c r="D26" s="14">
        <v>1035447.44</v>
      </c>
      <c r="E26" s="3"/>
      <c r="F26" s="3"/>
      <c r="G26" s="14">
        <v>250629</v>
      </c>
    </row>
    <row r="27" spans="2:7" x14ac:dyDescent="0.25">
      <c r="B27" s="4" t="s">
        <v>46</v>
      </c>
      <c r="C27" s="4"/>
      <c r="D27" s="12">
        <v>6716897.4800000004</v>
      </c>
      <c r="E27" s="4"/>
      <c r="F27" s="4"/>
      <c r="G27" s="12">
        <v>1921301</v>
      </c>
    </row>
    <row r="28" spans="2:7" x14ac:dyDescent="0.25">
      <c r="B28" s="3" t="s">
        <v>47</v>
      </c>
      <c r="C28" s="3"/>
      <c r="D28" s="14">
        <v>1399294.01</v>
      </c>
      <c r="E28" s="3"/>
      <c r="F28" s="3"/>
      <c r="G28" s="14">
        <v>1320371</v>
      </c>
    </row>
    <row r="29" spans="2:7" x14ac:dyDescent="0.25">
      <c r="B29" s="4" t="s">
        <v>48</v>
      </c>
      <c r="C29" s="4"/>
      <c r="D29" s="12">
        <v>47246.27</v>
      </c>
      <c r="E29" s="4"/>
      <c r="F29" s="4"/>
      <c r="G29" s="12">
        <v>61970</v>
      </c>
    </row>
    <row r="30" spans="2:7" x14ac:dyDescent="0.25">
      <c r="B30" s="3" t="s">
        <v>49</v>
      </c>
      <c r="C30" s="3"/>
      <c r="D30" s="14">
        <v>0</v>
      </c>
      <c r="E30" s="3"/>
      <c r="F30" s="3"/>
      <c r="G30" s="14">
        <v>1000750</v>
      </c>
    </row>
    <row r="31" spans="2:7" ht="15.75" thickBot="1" x14ac:dyDescent="0.3">
      <c r="B31" s="4" t="s">
        <v>50</v>
      </c>
      <c r="C31" s="9"/>
      <c r="D31" s="15">
        <v>53171.7</v>
      </c>
      <c r="E31" s="4"/>
      <c r="F31" s="9"/>
      <c r="G31" s="15">
        <v>50671</v>
      </c>
    </row>
    <row r="32" spans="2:7" x14ac:dyDescent="0.25">
      <c r="B32" s="3" t="s">
        <v>51</v>
      </c>
      <c r="C32" s="3"/>
      <c r="D32" s="14">
        <f>SUM(D25:D31)</f>
        <v>16737277.209999999</v>
      </c>
      <c r="E32" s="3"/>
      <c r="F32" s="3"/>
      <c r="G32" s="14">
        <v>8482452</v>
      </c>
    </row>
    <row r="33" spans="2:7" x14ac:dyDescent="0.25">
      <c r="B33" s="4" t="s">
        <v>52</v>
      </c>
      <c r="C33" s="4"/>
      <c r="D33" s="12"/>
      <c r="E33" s="4"/>
      <c r="F33" s="4"/>
      <c r="G33" s="12"/>
    </row>
    <row r="34" spans="2:7" x14ac:dyDescent="0.25">
      <c r="B34" s="3" t="s">
        <v>53</v>
      </c>
      <c r="C34" s="3"/>
      <c r="D34" s="14">
        <v>18962.169999999998</v>
      </c>
      <c r="E34" s="3"/>
      <c r="F34" s="3"/>
      <c r="G34" s="14">
        <v>11808</v>
      </c>
    </row>
    <row r="35" spans="2:7" x14ac:dyDescent="0.25">
      <c r="B35" s="4" t="s">
        <v>54</v>
      </c>
      <c r="C35" s="4"/>
      <c r="D35" s="12">
        <v>0</v>
      </c>
      <c r="E35" s="4"/>
      <c r="F35" s="4"/>
      <c r="G35" s="12">
        <v>6361216</v>
      </c>
    </row>
    <row r="36" spans="2:7" x14ac:dyDescent="0.25">
      <c r="B36" s="3" t="s">
        <v>84</v>
      </c>
      <c r="C36" s="3"/>
      <c r="D36" s="14">
        <v>68000000</v>
      </c>
      <c r="E36" s="3"/>
      <c r="F36" s="3"/>
      <c r="G36" s="14">
        <v>0</v>
      </c>
    </row>
    <row r="37" spans="2:7" ht="15.75" thickBot="1" x14ac:dyDescent="0.3">
      <c r="B37" s="4" t="s">
        <v>55</v>
      </c>
      <c r="C37" s="9"/>
      <c r="D37" s="15">
        <v>44301474.399999999</v>
      </c>
      <c r="E37" s="4"/>
      <c r="F37" s="9"/>
      <c r="G37" s="15">
        <v>20870330</v>
      </c>
    </row>
    <row r="38" spans="2:7" x14ac:dyDescent="0.25">
      <c r="B38" s="3" t="s">
        <v>56</v>
      </c>
      <c r="C38" s="3"/>
      <c r="D38" s="14">
        <f>SUM(D32:D37)</f>
        <v>129057713.78</v>
      </c>
      <c r="E38" s="3"/>
      <c r="F38" s="3"/>
      <c r="G38" s="14">
        <v>35725806</v>
      </c>
    </row>
    <row r="39" spans="2:7" x14ac:dyDescent="0.25">
      <c r="B39" s="4"/>
      <c r="C39" s="4"/>
      <c r="D39" s="12"/>
      <c r="E39" s="4"/>
      <c r="F39" s="4"/>
      <c r="G39" s="12"/>
    </row>
    <row r="40" spans="2:7" x14ac:dyDescent="0.25">
      <c r="B40" s="3" t="s">
        <v>57</v>
      </c>
      <c r="C40" s="3"/>
      <c r="D40" s="14"/>
      <c r="E40" s="3"/>
      <c r="F40" s="3"/>
      <c r="G40" s="14"/>
    </row>
    <row r="41" spans="2:7" x14ac:dyDescent="0.25">
      <c r="B41" s="4" t="s">
        <v>58</v>
      </c>
      <c r="C41" s="4"/>
      <c r="D41" s="12"/>
      <c r="E41" s="4"/>
      <c r="F41" s="4"/>
      <c r="G41" s="12"/>
    </row>
    <row r="42" spans="2:7" ht="25.5" x14ac:dyDescent="0.25">
      <c r="B42" s="3" t="s">
        <v>59</v>
      </c>
      <c r="C42" s="3"/>
      <c r="D42" s="14" t="s">
        <v>22</v>
      </c>
      <c r="E42" s="3"/>
      <c r="F42" s="3"/>
      <c r="G42" s="14" t="s">
        <v>22</v>
      </c>
    </row>
    <row r="43" spans="2:7" ht="51" x14ac:dyDescent="0.25">
      <c r="B43" s="4" t="s">
        <v>85</v>
      </c>
      <c r="C43" s="4"/>
      <c r="D43" s="12">
        <v>11.06</v>
      </c>
      <c r="E43" s="4"/>
      <c r="F43" s="4"/>
      <c r="G43" s="12">
        <v>7</v>
      </c>
    </row>
    <row r="44" spans="2:7" x14ac:dyDescent="0.25">
      <c r="B44" s="3" t="s">
        <v>60</v>
      </c>
      <c r="C44" s="3"/>
      <c r="D44" s="14">
        <v>81798159.859999999</v>
      </c>
      <c r="E44" s="3"/>
      <c r="F44" s="3"/>
      <c r="G44" s="14">
        <v>63091620</v>
      </c>
    </row>
    <row r="45" spans="2:7" ht="17.25" customHeight="1" thickBot="1" x14ac:dyDescent="0.3">
      <c r="B45" s="4" t="s">
        <v>61</v>
      </c>
      <c r="C45" s="9"/>
      <c r="D45" s="15">
        <v>-84629192.115270019</v>
      </c>
      <c r="E45" s="4"/>
      <c r="F45" s="9"/>
      <c r="G45" s="15">
        <v>-70866542</v>
      </c>
    </row>
    <row r="46" spans="2:7" ht="15.75" thickBot="1" x14ac:dyDescent="0.3">
      <c r="B46" s="3" t="s">
        <v>62</v>
      </c>
      <c r="C46" s="7"/>
      <c r="D46" s="13">
        <f>SUM(D43:D45)</f>
        <v>-2831021.1952700168</v>
      </c>
      <c r="E46" s="3"/>
      <c r="F46" s="7"/>
      <c r="G46" s="13">
        <v>-7774915</v>
      </c>
    </row>
    <row r="47" spans="2:7" x14ac:dyDescent="0.25">
      <c r="B47" s="4"/>
      <c r="C47" s="4"/>
      <c r="D47" s="12"/>
      <c r="E47" s="4"/>
      <c r="F47" s="4"/>
      <c r="G47" s="12"/>
    </row>
    <row r="48" spans="2:7" ht="15.75" thickBot="1" x14ac:dyDescent="0.3">
      <c r="B48" s="3" t="s">
        <v>63</v>
      </c>
      <c r="C48" s="11" t="s">
        <v>3</v>
      </c>
      <c r="D48" s="16">
        <f>+D38+D46</f>
        <v>126226692.58472998</v>
      </c>
      <c r="E48" s="3"/>
      <c r="F48" s="11" t="s">
        <v>3</v>
      </c>
      <c r="G48" s="16">
        <v>27950891</v>
      </c>
    </row>
    <row r="49" spans="2:21" ht="15.75" thickTop="1" x14ac:dyDescent="0.25">
      <c r="B49" s="27"/>
    </row>
    <row r="50" spans="2:21" ht="24" customHeight="1" x14ac:dyDescent="0.25">
      <c r="B50" s="62" t="s">
        <v>70</v>
      </c>
      <c r="C50" s="62"/>
      <c r="D50" s="62"/>
      <c r="E50" s="62"/>
      <c r="F50" s="62"/>
      <c r="G50" s="6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</sheetData>
  <mergeCells count="9">
    <mergeCell ref="B50:G50"/>
    <mergeCell ref="B2:G2"/>
    <mergeCell ref="B3:G3"/>
    <mergeCell ref="C5:D5"/>
    <mergeCell ref="F5:G5"/>
    <mergeCell ref="C6:D6"/>
    <mergeCell ref="F6:G6"/>
    <mergeCell ref="C7:D7"/>
    <mergeCell ref="F7:G7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17" zoomScale="130" zoomScaleNormal="130" workbookViewId="0">
      <selection activeCell="D36" sqref="D36"/>
    </sheetView>
  </sheetViews>
  <sheetFormatPr defaultRowHeight="15" x14ac:dyDescent="0.25"/>
  <cols>
    <col min="2" max="2" width="34" customWidth="1"/>
    <col min="3" max="3" width="2.5703125" customWidth="1"/>
    <col min="4" max="4" width="12" style="17" customWidth="1"/>
    <col min="5" max="5" width="3" customWidth="1"/>
    <col min="6" max="6" width="8.42578125" customWidth="1"/>
    <col min="7" max="7" width="11.85546875" style="17" customWidth="1"/>
  </cols>
  <sheetData>
    <row r="1" spans="1:7" x14ac:dyDescent="0.25">
      <c r="A1" s="37"/>
      <c r="B1" s="37"/>
      <c r="C1" s="37"/>
      <c r="D1" s="56"/>
      <c r="E1" s="37"/>
      <c r="F1" s="37"/>
      <c r="G1" s="56"/>
    </row>
    <row r="2" spans="1:7" x14ac:dyDescent="0.25">
      <c r="A2" s="37"/>
      <c r="B2" s="67" t="s">
        <v>26</v>
      </c>
      <c r="C2" s="67"/>
      <c r="D2" s="67"/>
      <c r="E2" s="67"/>
      <c r="F2" s="67"/>
      <c r="G2" s="67"/>
    </row>
    <row r="3" spans="1:7" x14ac:dyDescent="0.25">
      <c r="A3" s="37"/>
      <c r="B3" s="67" t="s">
        <v>69</v>
      </c>
      <c r="C3" s="67"/>
      <c r="D3" s="67"/>
      <c r="E3" s="67"/>
      <c r="F3" s="67"/>
      <c r="G3" s="67"/>
    </row>
    <row r="4" spans="1:7" x14ac:dyDescent="0.25">
      <c r="A4" s="37"/>
      <c r="B4" s="55"/>
      <c r="C4" s="37"/>
      <c r="D4" s="56"/>
      <c r="E4" s="37"/>
      <c r="F4" s="37"/>
      <c r="G4" s="56"/>
    </row>
    <row r="5" spans="1:7" ht="15.75" thickBot="1" x14ac:dyDescent="0.3">
      <c r="A5" s="37"/>
      <c r="B5" s="55"/>
      <c r="C5" s="65" t="s">
        <v>86</v>
      </c>
      <c r="D5" s="65"/>
      <c r="E5" s="65"/>
      <c r="F5" s="65"/>
      <c r="G5" s="65"/>
    </row>
    <row r="6" spans="1:7" ht="15.75" thickBot="1" x14ac:dyDescent="0.3">
      <c r="A6" s="37"/>
      <c r="B6" s="55"/>
      <c r="C6" s="66">
        <v>2015</v>
      </c>
      <c r="D6" s="66"/>
      <c r="E6" s="55"/>
      <c r="F6" s="66">
        <v>2014</v>
      </c>
      <c r="G6" s="66"/>
    </row>
    <row r="7" spans="1:7" x14ac:dyDescent="0.25">
      <c r="A7" s="37"/>
      <c r="B7" s="35" t="s">
        <v>119</v>
      </c>
      <c r="C7" s="35"/>
      <c r="D7" s="36"/>
      <c r="E7" s="35"/>
      <c r="F7" s="35"/>
      <c r="G7" s="36"/>
    </row>
    <row r="8" spans="1:7" x14ac:dyDescent="0.25">
      <c r="A8" s="37"/>
      <c r="B8" s="45" t="s">
        <v>118</v>
      </c>
      <c r="C8" s="45" t="s">
        <v>3</v>
      </c>
      <c r="D8" s="48">
        <v>-13761754</v>
      </c>
      <c r="E8" s="45"/>
      <c r="F8" s="45" t="s">
        <v>3</v>
      </c>
      <c r="G8" s="48">
        <v>-7205572</v>
      </c>
    </row>
    <row r="9" spans="1:7" ht="25.5" x14ac:dyDescent="0.25">
      <c r="A9" s="37"/>
      <c r="B9" s="35" t="s">
        <v>117</v>
      </c>
      <c r="C9" s="35"/>
      <c r="D9" s="36" t="s">
        <v>99</v>
      </c>
      <c r="E9" s="35"/>
      <c r="F9" s="35"/>
      <c r="G9" s="36" t="s">
        <v>99</v>
      </c>
    </row>
    <row r="10" spans="1:7" x14ac:dyDescent="0.25">
      <c r="A10" s="37"/>
      <c r="B10" s="45" t="s">
        <v>11</v>
      </c>
      <c r="C10" s="45"/>
      <c r="D10" s="48">
        <v>2403934</v>
      </c>
      <c r="E10" s="45"/>
      <c r="F10" s="45"/>
      <c r="G10" s="48">
        <v>498343</v>
      </c>
    </row>
    <row r="11" spans="1:7" x14ac:dyDescent="0.25">
      <c r="A11" s="37"/>
      <c r="B11" s="35" t="s">
        <v>116</v>
      </c>
      <c r="C11" s="35"/>
      <c r="D11" s="36">
        <v>1665172</v>
      </c>
      <c r="E11" s="35"/>
      <c r="F11" s="35"/>
      <c r="G11" s="36">
        <v>387294</v>
      </c>
    </row>
    <row r="12" spans="1:7" x14ac:dyDescent="0.25">
      <c r="A12" s="37"/>
      <c r="B12" s="45" t="s">
        <v>79</v>
      </c>
      <c r="C12" s="45"/>
      <c r="D12" s="48">
        <v>-2345019</v>
      </c>
      <c r="E12" s="45"/>
      <c r="F12" s="45"/>
      <c r="G12" s="48">
        <v>0</v>
      </c>
    </row>
    <row r="13" spans="1:7" ht="25.5" x14ac:dyDescent="0.25">
      <c r="A13" s="37"/>
      <c r="B13" s="35" t="s">
        <v>71</v>
      </c>
      <c r="C13" s="35"/>
      <c r="D13" s="36">
        <v>558185</v>
      </c>
      <c r="E13" s="35"/>
      <c r="F13" s="35"/>
      <c r="G13" s="36">
        <v>0</v>
      </c>
    </row>
    <row r="14" spans="1:7" x14ac:dyDescent="0.25">
      <c r="A14" s="37"/>
      <c r="B14" s="45" t="s">
        <v>115</v>
      </c>
      <c r="C14" s="45"/>
      <c r="D14" s="48">
        <v>11377</v>
      </c>
      <c r="E14" s="45"/>
      <c r="F14" s="45"/>
      <c r="G14" s="48">
        <v>33373</v>
      </c>
    </row>
    <row r="15" spans="1:7" x14ac:dyDescent="0.25">
      <c r="A15" s="37"/>
      <c r="B15" s="35" t="s">
        <v>75</v>
      </c>
      <c r="C15" s="35"/>
      <c r="D15" s="36">
        <v>233748</v>
      </c>
      <c r="E15" s="35"/>
      <c r="F15" s="35"/>
      <c r="G15" s="36">
        <v>0</v>
      </c>
    </row>
    <row r="16" spans="1:7" x14ac:dyDescent="0.25">
      <c r="A16" s="37"/>
      <c r="B16" s="45" t="s">
        <v>114</v>
      </c>
      <c r="C16" s="45"/>
      <c r="D16" s="48">
        <v>707281</v>
      </c>
      <c r="E16" s="45"/>
      <c r="F16" s="45"/>
      <c r="G16" s="48">
        <v>1207859</v>
      </c>
    </row>
    <row r="17" spans="1:7" ht="25.5" x14ac:dyDescent="0.25">
      <c r="A17" s="37"/>
      <c r="B17" s="35" t="s">
        <v>113</v>
      </c>
      <c r="C17" s="35"/>
      <c r="D17" s="36">
        <v>881681</v>
      </c>
      <c r="E17" s="35"/>
      <c r="F17" s="35"/>
      <c r="G17" s="36">
        <v>938785</v>
      </c>
    </row>
    <row r="18" spans="1:7" ht="25.5" x14ac:dyDescent="0.25">
      <c r="A18" s="37"/>
      <c r="B18" s="45" t="s">
        <v>112</v>
      </c>
      <c r="C18" s="45"/>
      <c r="D18" s="48">
        <v>731067</v>
      </c>
      <c r="E18" s="45"/>
      <c r="F18" s="45"/>
      <c r="G18" s="48">
        <v>601190</v>
      </c>
    </row>
    <row r="19" spans="1:7" x14ac:dyDescent="0.25">
      <c r="A19" s="37"/>
      <c r="B19" s="35" t="s">
        <v>111</v>
      </c>
      <c r="C19" s="35"/>
      <c r="D19" s="36">
        <v>78923</v>
      </c>
      <c r="E19" s="35"/>
      <c r="F19" s="35"/>
      <c r="G19" s="36">
        <v>-1038190</v>
      </c>
    </row>
    <row r="20" spans="1:7" ht="25.5" x14ac:dyDescent="0.25">
      <c r="A20" s="37"/>
      <c r="B20" s="45" t="s">
        <v>110</v>
      </c>
      <c r="C20" s="45"/>
      <c r="D20" s="48" t="s">
        <v>99</v>
      </c>
      <c r="E20" s="45"/>
      <c r="F20" s="45"/>
      <c r="G20" s="48" t="s">
        <v>99</v>
      </c>
    </row>
    <row r="21" spans="1:7" x14ac:dyDescent="0.25">
      <c r="A21" s="37"/>
      <c r="B21" s="35" t="s">
        <v>109</v>
      </c>
      <c r="C21" s="35"/>
      <c r="D21" s="36">
        <v>-2304620</v>
      </c>
      <c r="E21" s="35"/>
      <c r="F21" s="35"/>
      <c r="G21" s="36">
        <v>346151</v>
      </c>
    </row>
    <row r="22" spans="1:7" x14ac:dyDescent="0.25">
      <c r="A22" s="37"/>
      <c r="B22" s="45" t="s">
        <v>108</v>
      </c>
      <c r="C22" s="45"/>
      <c r="D22" s="48">
        <v>537819</v>
      </c>
      <c r="E22" s="45"/>
      <c r="F22" s="45"/>
      <c r="G22" s="48">
        <v>-350198</v>
      </c>
    </row>
    <row r="23" spans="1:7" x14ac:dyDescent="0.25">
      <c r="A23" s="37"/>
      <c r="B23" s="35" t="s">
        <v>107</v>
      </c>
      <c r="C23" s="35"/>
      <c r="D23" s="36">
        <v>-325976</v>
      </c>
      <c r="E23" s="35"/>
      <c r="F23" s="35"/>
      <c r="G23" s="36">
        <v>22109</v>
      </c>
    </row>
    <row r="24" spans="1:7" x14ac:dyDescent="0.25">
      <c r="A24" s="37"/>
      <c r="B24" s="45" t="s">
        <v>44</v>
      </c>
      <c r="C24" s="45"/>
      <c r="D24" s="48">
        <v>776214</v>
      </c>
      <c r="E24" s="45"/>
      <c r="F24" s="45"/>
      <c r="G24" s="48">
        <v>884436</v>
      </c>
    </row>
    <row r="25" spans="1:7" x14ac:dyDescent="0.25">
      <c r="A25" s="37"/>
      <c r="B25" s="35" t="s">
        <v>46</v>
      </c>
      <c r="C25" s="35"/>
      <c r="D25" s="36">
        <v>1124888</v>
      </c>
      <c r="E25" s="35"/>
      <c r="F25" s="35"/>
      <c r="G25" s="36">
        <v>-1495107</v>
      </c>
    </row>
    <row r="26" spans="1:7" ht="15.75" thickBot="1" x14ac:dyDescent="0.3">
      <c r="A26" s="37"/>
      <c r="B26" s="45" t="s">
        <v>106</v>
      </c>
      <c r="C26" s="47"/>
      <c r="D26" s="53">
        <f>SUM(D8:D25)</f>
        <v>-9027080</v>
      </c>
      <c r="E26" s="54"/>
      <c r="F26" s="47"/>
      <c r="G26" s="53">
        <f>SUM(G8:G25)</f>
        <v>-5169527</v>
      </c>
    </row>
    <row r="27" spans="1:7" x14ac:dyDescent="0.25">
      <c r="A27" s="37"/>
      <c r="B27" s="35" t="s">
        <v>99</v>
      </c>
      <c r="C27" s="52"/>
      <c r="D27" s="51" t="s">
        <v>99</v>
      </c>
      <c r="E27" s="52"/>
      <c r="F27" s="52"/>
      <c r="G27" s="51" t="s">
        <v>99</v>
      </c>
    </row>
    <row r="28" spans="1:7" x14ac:dyDescent="0.25">
      <c r="A28" s="37"/>
      <c r="B28" s="35" t="s">
        <v>105</v>
      </c>
      <c r="C28" s="35"/>
      <c r="D28" s="36" t="s">
        <v>99</v>
      </c>
      <c r="E28" s="35"/>
      <c r="F28" s="35"/>
      <c r="G28" s="36" t="s">
        <v>99</v>
      </c>
    </row>
    <row r="29" spans="1:7" ht="25.5" x14ac:dyDescent="0.25">
      <c r="A29" s="37"/>
      <c r="B29" s="45" t="s">
        <v>104</v>
      </c>
      <c r="C29" s="45"/>
      <c r="D29" s="48">
        <v>-73033049</v>
      </c>
      <c r="E29" s="45"/>
      <c r="F29" s="45"/>
      <c r="G29" s="48">
        <v>0</v>
      </c>
    </row>
    <row r="30" spans="1:7" ht="25.5" x14ac:dyDescent="0.25">
      <c r="A30" s="37"/>
      <c r="B30" s="35" t="s">
        <v>103</v>
      </c>
      <c r="C30" s="35"/>
      <c r="D30" s="36">
        <v>-444312</v>
      </c>
      <c r="E30" s="35"/>
      <c r="F30" s="35"/>
      <c r="G30" s="36">
        <v>-190601</v>
      </c>
    </row>
    <row r="31" spans="1:7" x14ac:dyDescent="0.25">
      <c r="A31" s="37"/>
      <c r="B31" s="45" t="s">
        <v>102</v>
      </c>
      <c r="C31" s="45"/>
      <c r="D31" s="48">
        <v>102587</v>
      </c>
      <c r="E31" s="45"/>
      <c r="F31" s="45"/>
      <c r="G31" s="48">
        <v>10149</v>
      </c>
    </row>
    <row r="32" spans="1:7" ht="15.75" thickBot="1" x14ac:dyDescent="0.3">
      <c r="A32" s="37"/>
      <c r="B32" s="35" t="s">
        <v>101</v>
      </c>
      <c r="C32" s="50"/>
      <c r="D32" s="49">
        <f>SUM(D29:D31)</f>
        <v>-73374774</v>
      </c>
      <c r="E32" s="35"/>
      <c r="F32" s="50"/>
      <c r="G32" s="49">
        <f>SUM(G29:G31)</f>
        <v>-180452</v>
      </c>
    </row>
    <row r="33" spans="1:8" x14ac:dyDescent="0.25">
      <c r="A33" s="37"/>
      <c r="B33" s="35" t="s">
        <v>100</v>
      </c>
      <c r="C33" s="35"/>
      <c r="D33" s="36" t="s">
        <v>99</v>
      </c>
      <c r="E33" s="35"/>
      <c r="F33" s="35"/>
      <c r="G33" s="36" t="s">
        <v>99</v>
      </c>
    </row>
    <row r="34" spans="1:8" ht="25.5" x14ac:dyDescent="0.25">
      <c r="A34" s="37"/>
      <c r="B34" s="45" t="s">
        <v>98</v>
      </c>
      <c r="C34" s="45"/>
      <c r="D34" s="48">
        <v>66322366</v>
      </c>
      <c r="E34" s="45"/>
      <c r="F34" s="45"/>
      <c r="G34" s="48">
        <v>0</v>
      </c>
    </row>
    <row r="35" spans="1:8" x14ac:dyDescent="0.25">
      <c r="A35" s="37"/>
      <c r="B35" s="35" t="s">
        <v>97</v>
      </c>
      <c r="C35" s="35"/>
      <c r="D35" s="36">
        <v>-542905</v>
      </c>
      <c r="E35" s="35"/>
      <c r="F35" s="35"/>
      <c r="G35" s="36">
        <v>0</v>
      </c>
    </row>
    <row r="36" spans="1:8" ht="25.5" x14ac:dyDescent="0.25">
      <c r="A36" s="37"/>
      <c r="B36" s="45" t="s">
        <v>96</v>
      </c>
      <c r="C36" s="45"/>
      <c r="D36" s="48">
        <v>516380</v>
      </c>
      <c r="E36" s="45"/>
      <c r="F36" s="45"/>
      <c r="G36" s="48">
        <v>0</v>
      </c>
    </row>
    <row r="37" spans="1:8" x14ac:dyDescent="0.25">
      <c r="A37" s="37"/>
      <c r="B37" s="35" t="s">
        <v>95</v>
      </c>
      <c r="C37" s="35"/>
      <c r="D37" s="36">
        <v>-78490</v>
      </c>
      <c r="E37" s="35"/>
      <c r="F37" s="35"/>
      <c r="G37" s="36">
        <v>0</v>
      </c>
    </row>
    <row r="38" spans="1:8" ht="25.5" x14ac:dyDescent="0.25">
      <c r="A38" s="37"/>
      <c r="B38" s="45" t="s">
        <v>94</v>
      </c>
      <c r="C38" s="45"/>
      <c r="D38" s="48">
        <v>17479159</v>
      </c>
      <c r="E38" s="45"/>
      <c r="F38" s="45"/>
      <c r="G38" s="48">
        <v>4000000</v>
      </c>
    </row>
    <row r="39" spans="1:8" x14ac:dyDescent="0.25">
      <c r="A39" s="37"/>
      <c r="B39" s="35" t="s">
        <v>93</v>
      </c>
      <c r="C39" s="35"/>
      <c r="D39" s="36">
        <v>-38668</v>
      </c>
      <c r="E39" s="35"/>
      <c r="F39" s="35"/>
      <c r="G39" s="36">
        <v>-492695</v>
      </c>
    </row>
    <row r="40" spans="1:8" ht="25.5" x14ac:dyDescent="0.25">
      <c r="A40" s="37"/>
      <c r="B40" s="45" t="s">
        <v>92</v>
      </c>
      <c r="C40" s="45"/>
      <c r="D40" s="48">
        <v>70921</v>
      </c>
      <c r="E40" s="45"/>
      <c r="F40" s="45"/>
      <c r="G40" s="48">
        <v>-126686</v>
      </c>
    </row>
    <row r="41" spans="1:8" x14ac:dyDescent="0.25">
      <c r="A41" s="37"/>
      <c r="B41" s="35" t="s">
        <v>91</v>
      </c>
      <c r="C41" s="35"/>
      <c r="D41" s="36">
        <v>2117498</v>
      </c>
      <c r="E41" s="35"/>
      <c r="F41" s="35"/>
      <c r="G41" s="36">
        <v>5876299</v>
      </c>
    </row>
    <row r="42" spans="1:8" ht="15.75" thickBot="1" x14ac:dyDescent="0.3">
      <c r="A42" s="37"/>
      <c r="B42" s="45" t="s">
        <v>90</v>
      </c>
      <c r="C42" s="47"/>
      <c r="D42" s="46">
        <f>SUM(D34:D41)</f>
        <v>85846261</v>
      </c>
      <c r="E42" s="45"/>
      <c r="F42" s="47"/>
      <c r="G42" s="46">
        <f>+G39+G41</f>
        <v>5383604</v>
      </c>
    </row>
    <row r="43" spans="1:8" x14ac:dyDescent="0.25">
      <c r="A43" s="37"/>
      <c r="B43" s="35"/>
      <c r="C43" s="35"/>
      <c r="D43" s="36"/>
      <c r="E43" s="35"/>
      <c r="F43" s="35"/>
      <c r="G43" s="36"/>
    </row>
    <row r="44" spans="1:8" x14ac:dyDescent="0.25">
      <c r="A44" s="37"/>
      <c r="B44" s="35" t="s">
        <v>89</v>
      </c>
      <c r="C44" s="35"/>
      <c r="D44" s="36">
        <f>+D42+D32+D26</f>
        <v>3444407</v>
      </c>
      <c r="E44" s="35"/>
      <c r="F44" s="35"/>
      <c r="G44" s="36">
        <v>3906939</v>
      </c>
    </row>
    <row r="45" spans="1:8" ht="26.25" thickBot="1" x14ac:dyDescent="0.3">
      <c r="A45" s="37"/>
      <c r="B45" s="45" t="s">
        <v>88</v>
      </c>
      <c r="C45" s="44"/>
      <c r="D45" s="43">
        <v>4526026</v>
      </c>
      <c r="E45" s="45"/>
      <c r="F45" s="44"/>
      <c r="G45" s="43">
        <v>3046340</v>
      </c>
    </row>
    <row r="46" spans="1:8" ht="26.25" thickBot="1" x14ac:dyDescent="0.3">
      <c r="A46" s="37"/>
      <c r="B46" s="35" t="s">
        <v>87</v>
      </c>
      <c r="C46" s="42" t="s">
        <v>3</v>
      </c>
      <c r="D46" s="41">
        <f>+D44+D45</f>
        <v>7970433</v>
      </c>
      <c r="E46" s="35"/>
      <c r="F46" s="42" t="s">
        <v>3</v>
      </c>
      <c r="G46" s="41">
        <f>+G44+G45</f>
        <v>6953279</v>
      </c>
    </row>
    <row r="47" spans="1:8" ht="15.75" thickTop="1" x14ac:dyDescent="0.25"/>
    <row r="48" spans="1:8" ht="28.5" customHeight="1" x14ac:dyDescent="0.25">
      <c r="B48" s="62" t="s">
        <v>72</v>
      </c>
      <c r="C48" s="62"/>
      <c r="D48" s="62"/>
      <c r="E48" s="62"/>
      <c r="F48" s="62"/>
      <c r="G48" s="62"/>
      <c r="H48" s="2"/>
    </row>
  </sheetData>
  <mergeCells count="6">
    <mergeCell ref="B48:G48"/>
    <mergeCell ref="C5:G5"/>
    <mergeCell ref="C6:D6"/>
    <mergeCell ref="F6:G6"/>
    <mergeCell ref="B2:G2"/>
    <mergeCell ref="B3:G3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 Forma Results</vt:lpstr>
      <vt:lpstr>Actual Results</vt:lpstr>
      <vt:lpstr>Balance Sheet</vt:lpstr>
      <vt:lpstr>Cash Flow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Bornheimer</dc:creator>
  <cp:lastModifiedBy>Jimmy Bornheimer</cp:lastModifiedBy>
  <cp:lastPrinted>2015-03-15T18:02:29Z</cp:lastPrinted>
  <dcterms:created xsi:type="dcterms:W3CDTF">2015-03-11T21:02:44Z</dcterms:created>
  <dcterms:modified xsi:type="dcterms:W3CDTF">2015-11-11T16:23:27Z</dcterms:modified>
</cp:coreProperties>
</file>